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tabRatio="695" activeTab="1"/>
  </bookViews>
  <sheets>
    <sheet name="Orinak 6" sheetId="1" r:id="rId1"/>
    <sheet name="Orinak 5" sheetId="2" r:id="rId2"/>
    <sheet name="Orinak 4" sheetId="3" r:id="rId3"/>
    <sheet name="Orinak 3" sheetId="4" r:id="rId4"/>
    <sheet name="Orinak 2" sheetId="5" r:id="rId5"/>
    <sheet name="Orinak 1" sheetId="6" r:id="rId6"/>
  </sheets>
  <definedNames/>
  <calcPr fullCalcOnLoad="1"/>
</workbook>
</file>

<file path=xl/sharedStrings.xml><?xml version="1.0" encoding="utf-8"?>
<sst xmlns="http://schemas.openxmlformats.org/spreadsheetml/2006/main" count="271" uniqueCount="69">
  <si>
    <t>Ð²Þì²ðÎ²ÚÆÜ  ÂºðÂ   N</t>
  </si>
  <si>
    <t>²½·³ÝáõÝ, ³ÝáõÝ,  Ñ³Ûñ³ÝáõÝ</t>
  </si>
  <si>
    <t>ä³ßïáÝÁ</t>
  </si>
  <si>
    <t>ÐÐ</t>
  </si>
  <si>
    <t>Å³Ù³Ý³Ï³Ñ³ïí³Í     ï³ñÇ,³ÙÇë</t>
  </si>
  <si>
    <t>¶ àô Ø ² ð À</t>
  </si>
  <si>
    <t>Ð³ßí³ñÏíáõÙ ¿</t>
  </si>
  <si>
    <t>ÀÜ¸²ØºÜÀ</t>
  </si>
  <si>
    <t>ä²ÐàôØÜºð</t>
  </si>
  <si>
    <t xml:space="preserve">îñíáõÙ ¿ </t>
  </si>
  <si>
    <t>Ð³ßí³å³Ñ</t>
  </si>
  <si>
    <t>ÑÇÙÝ³Ï³Ý ³ßË³ï³í³ñÓ</t>
  </si>
  <si>
    <t xml:space="preserve"> </t>
  </si>
  <si>
    <t>ØÇçÇÝ ³Ùë³Ï³Ý ³ßË³ï³í³ñÓ</t>
  </si>
  <si>
    <t>ÀÝ¹³Ù»ÝÁ</t>
  </si>
  <si>
    <t>Ð ð ² Ø ² Ü   N</t>
  </si>
  <si>
    <t>²Ý³ßË³ïáõÝ³ÏáõÃÛ³Ý Ýå³ëï</t>
  </si>
  <si>
    <t>ºÏ³Ùï³ÛÇÝ Ñ³ñÏ</t>
  </si>
  <si>
    <t>³ÛÉ</t>
  </si>
  <si>
    <t>³Ý³ßË³ïáõÝ³-ÏáõÃÛ³Ý (Ù³ÛñáõÃÛ³Ý) Ýå³ëï</t>
  </si>
  <si>
    <t>úñ»ñÇ ù³Ý³Ï</t>
  </si>
  <si>
    <t>ÝáÛ»Ùµ»ñ</t>
  </si>
  <si>
    <t>ÑáÏï»Ùµ»ñ</t>
  </si>
  <si>
    <t>ë»åï»Ùµ»ñ</t>
  </si>
  <si>
    <t>û·áëïáë</t>
  </si>
  <si>
    <t>ÑáõÉÇë</t>
  </si>
  <si>
    <t>ÑáõÝÇë</t>
  </si>
  <si>
    <t>Ù³ÛÇë</t>
  </si>
  <si>
    <t>³åñÇÉ</t>
  </si>
  <si>
    <t>Ù³ñï</t>
  </si>
  <si>
    <t>÷»ïñí³ñ</t>
  </si>
  <si>
    <t>ÑáõÝí³ñ</t>
  </si>
  <si>
    <t>úñÇÝ³Ï 1</t>
  </si>
  <si>
    <t>úñÇÝ³Ï 2</t>
  </si>
  <si>
    <t>ØÇçÇÝ ûñ³Ï³Ý ³ßË³ï³í³ñÓ (ÙÇçÇÝ ³Ùë³Ï³Ý ³ßË³ï³í³ñÓÇó Ñ³ßí³ñÏí³Í ïáÏáë³ã³÷Á µ³Å³Ý³Í 21)</t>
  </si>
  <si>
    <t>5-ûñÛ³ ³ßË³ï³Ýù³ÛÇÝ ß³µ³Ãí³ ¹»åùáõÙ</t>
  </si>
  <si>
    <t>6-ûñÛ³ ³ßË³ï³Ýù³ÛÇÝ ß³µ³Ãí³ ¹»åùáõÙ</t>
  </si>
  <si>
    <t>ØÇçÇÝ ûñ³Ï³Ý ³ßË³ï³í³ñÓ (ÙÇçÇÝ ³Ùë³Ï³Ý ³ßË³ï³í³ñÓÇó Ñ³ßí³ñÏí³Í ïáÏáë³ã³÷Á µ³Å³Ý³Í 25)</t>
  </si>
  <si>
    <t>úñÇÝ³Ï   4</t>
  </si>
  <si>
    <t>ØÇçÇÝ ³Ùë³Ï³Ý ³ßË³ï³í³ñÓÇó Ñ³ßí³ñÏí³Í ïáÏáë³ã³÷Á  80 %</t>
  </si>
  <si>
    <t>·áñÍ³ïáõÇ Ñ³ßíÇÝ</t>
  </si>
  <si>
    <t>å»ï³Ï³Ý µÛáõç»Ç ÙÇçáóÝ»ñÇ Ñ³ßíÇÝ</t>
  </si>
  <si>
    <t>ÀÜ¸²ØºÜÀ, áñÇó</t>
  </si>
  <si>
    <t>5 ûñ</t>
  </si>
  <si>
    <t>5 oñ</t>
  </si>
  <si>
    <t>27 ûñ, í³ñÓ³ïñáõÃÛáõÝÁ Ï³ï³ñíáõÙ ¿ 26 ûñí³ Ñ³Ù³ñ</t>
  </si>
  <si>
    <t>21 ûñ</t>
  </si>
  <si>
    <t>ØÇçÇÝ ³Ùë³Ï³Ý ³ßË³ï³í³ñÓÇó Ñ³ßí³ñÏí³Í ïáÏáë³ã³÷Á</t>
  </si>
  <si>
    <t>úñÇÝ³Ï 3</t>
  </si>
  <si>
    <t>úñÇÝ³Ï   5</t>
  </si>
  <si>
    <t>úñÇÝ³Ï  6</t>
  </si>
  <si>
    <t>7 ûñ</t>
  </si>
  <si>
    <t>9 ûñ</t>
  </si>
  <si>
    <t>5ûñ</t>
  </si>
  <si>
    <t>14ûñ</t>
  </si>
  <si>
    <t>01.02.2023-17.02.2023</t>
  </si>
  <si>
    <t>13 աշխ. ûñ, í³ñÓ³ïñáõÃÛáõÝÁ Ï³ï³ñíáõÙ ¿ 12 աշխ. ûñí³ Ñ³Ù³ñ</t>
  </si>
  <si>
    <t>2023թ. Հունվար</t>
  </si>
  <si>
    <t>2022Ã. ¹»Ïï»Ùµ»ñ</t>
  </si>
  <si>
    <t>15 աշխ.  ûñ, í³ñÓ³ïñáõÃÛáõÝÁ Ï³ï³ñíáõÙ ¿ 14 աշխ. ûñí³ Ñ³Ù³ñ</t>
  </si>
  <si>
    <t>14.01.2023-31.01.2023</t>
  </si>
  <si>
    <t>03.01.2023-19.01.2023</t>
  </si>
  <si>
    <t>27.01.2023-08.02.2023</t>
  </si>
  <si>
    <t>11 աշխ. ûñ, í³ñÓ³ïñáõÃÛáõÝÁ Ï³ï³ñíáõÙ ¿ 10 աշխ.  ûñí³ Ñ³Ù³ñ</t>
  </si>
  <si>
    <r>
      <rPr>
        <b/>
        <sz val="11"/>
        <rFont val="Times Armenian"/>
        <family val="1"/>
      </rPr>
      <t xml:space="preserve">ÑáõÝÇë՝ </t>
    </r>
    <r>
      <rPr>
        <sz val="11"/>
        <rFont val="Times Armenian"/>
        <family val="1"/>
      </rPr>
      <t xml:space="preserve"> խմամքին նախորդող ամսվա հիմնական աշխատավարձ՝ </t>
    </r>
    <r>
      <rPr>
        <b/>
        <i/>
        <sz val="11"/>
        <rFont val="Times Armenian"/>
        <family val="1"/>
      </rPr>
      <t>2021թ. փետրվար</t>
    </r>
  </si>
  <si>
    <t>13.01.2023-04.02.2023</t>
  </si>
  <si>
    <t>20 աշխ.ûñ, í³ñÓ³ïñáõÃÛáõÝÁ Ï³ï³ñíáõÙ ¿ 19 աշխ.ûñí³ Ñ³Ù³ñ</t>
  </si>
  <si>
    <r>
      <t xml:space="preserve">78161х </t>
    </r>
    <r>
      <rPr>
        <b/>
        <i/>
        <sz val="12"/>
        <rFont val="Times Armenian"/>
        <family val="1"/>
      </rPr>
      <t>10</t>
    </r>
  </si>
  <si>
    <t>11.01.2023-10.02.2023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</si>
</sst>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</numFmts>
  <fonts count="45">
    <font>
      <sz val="10"/>
      <name val="Times Armenian"/>
      <family val="0"/>
    </font>
    <font>
      <u val="single"/>
      <sz val="10"/>
      <color indexed="12"/>
      <name val="Times Armenian"/>
      <family val="1"/>
    </font>
    <font>
      <u val="single"/>
      <sz val="10"/>
      <color indexed="36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sz val="11"/>
      <name val="Times Armenian"/>
      <family val="1"/>
    </font>
    <font>
      <b/>
      <sz val="12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b/>
      <i/>
      <sz val="12"/>
      <name val="Times Armenian"/>
      <family val="1"/>
    </font>
    <font>
      <b/>
      <i/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82" fontId="0" fillId="0" borderId="11" xfId="42" applyNumberFormat="1" applyFont="1" applyBorder="1" applyAlignment="1">
      <alignment horizontal="center"/>
    </xf>
    <xf numFmtId="182" fontId="0" fillId="0" borderId="11" xfId="42" applyNumberFormat="1" applyFont="1" applyBorder="1" applyAlignment="1">
      <alignment horizontal="center"/>
    </xf>
    <xf numFmtId="182" fontId="7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9.75390625" style="0" customWidth="1"/>
    <col min="2" max="2" width="22.625" style="0" customWidth="1"/>
    <col min="3" max="3" width="14.625" style="0" customWidth="1"/>
    <col min="4" max="4" width="17.125" style="0" customWidth="1"/>
    <col min="5" max="5" width="12.875" style="0" customWidth="1"/>
    <col min="6" max="6" width="17.75390625" style="0" customWidth="1"/>
    <col min="7" max="7" width="18.00390625" style="0" customWidth="1"/>
  </cols>
  <sheetData>
    <row r="1" spans="6:7" ht="19.5" customHeight="1">
      <c r="F1" s="41" t="s">
        <v>50</v>
      </c>
      <c r="G1" s="42"/>
    </row>
    <row r="2" spans="1:8" ht="14.25">
      <c r="A2" s="64" t="s">
        <v>0</v>
      </c>
      <c r="B2" s="64"/>
      <c r="C2" s="1"/>
      <c r="D2" s="1"/>
      <c r="E2" s="1"/>
      <c r="F2" s="43" t="s">
        <v>16</v>
      </c>
      <c r="G2" s="43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3" t="s">
        <v>1</v>
      </c>
      <c r="B4" s="3"/>
      <c r="C4" s="4"/>
      <c r="D4" s="4"/>
      <c r="E4" s="4"/>
      <c r="F4" s="44"/>
      <c r="G4" s="44"/>
      <c r="H4" s="2"/>
    </row>
    <row r="5" spans="1:8" ht="17.25" customHeight="1">
      <c r="A5" s="2" t="s">
        <v>2</v>
      </c>
      <c r="B5" s="2"/>
      <c r="C5" s="2"/>
      <c r="D5" s="2"/>
      <c r="E5" s="2"/>
      <c r="F5" s="45"/>
      <c r="G5" s="45"/>
      <c r="H5" s="2"/>
    </row>
    <row r="6" spans="1:8" ht="14.25">
      <c r="A6" s="3"/>
      <c r="B6" s="2"/>
      <c r="C6" s="51"/>
      <c r="D6" s="51"/>
      <c r="E6" s="51"/>
      <c r="F6" s="2" t="s">
        <v>12</v>
      </c>
      <c r="G6" s="5"/>
      <c r="H6" s="2"/>
    </row>
    <row r="7" spans="1:8" ht="12.75">
      <c r="A7" s="2"/>
      <c r="B7" s="2"/>
      <c r="C7" s="6"/>
      <c r="D7" s="6"/>
      <c r="E7" s="6"/>
      <c r="F7" s="2"/>
      <c r="G7" s="6"/>
      <c r="H7" s="2"/>
    </row>
    <row r="8" spans="1:8" ht="15">
      <c r="A8" s="52" t="s">
        <v>15</v>
      </c>
      <c r="B8" s="52"/>
      <c r="C8" s="7"/>
      <c r="D8" s="50" t="s">
        <v>65</v>
      </c>
      <c r="E8" s="50"/>
      <c r="F8" s="61" t="s">
        <v>66</v>
      </c>
      <c r="G8" s="61"/>
      <c r="H8" s="2"/>
    </row>
    <row r="9" spans="1:8" ht="15" customHeight="1">
      <c r="A9" s="22"/>
      <c r="B9" s="63" t="s">
        <v>36</v>
      </c>
      <c r="C9" s="63"/>
      <c r="D9" s="63"/>
      <c r="E9" s="63"/>
      <c r="F9" s="62"/>
      <c r="G9" s="62"/>
      <c r="H9" s="2"/>
    </row>
    <row r="10" spans="1:8" ht="16.5" customHeight="1">
      <c r="A10" s="48" t="s">
        <v>3</v>
      </c>
      <c r="B10" s="48" t="s">
        <v>4</v>
      </c>
      <c r="C10" s="55" t="s">
        <v>5</v>
      </c>
      <c r="D10" s="56"/>
      <c r="E10" s="56"/>
      <c r="F10" s="48" t="s">
        <v>6</v>
      </c>
      <c r="G10" s="46" t="s">
        <v>5</v>
      </c>
      <c r="H10" s="2"/>
    </row>
    <row r="11" spans="1:8" ht="48" customHeight="1">
      <c r="A11" s="49"/>
      <c r="B11" s="49"/>
      <c r="C11" s="8" t="s">
        <v>11</v>
      </c>
      <c r="D11" s="8" t="s">
        <v>19</v>
      </c>
      <c r="E11" s="8" t="s">
        <v>18</v>
      </c>
      <c r="F11" s="49"/>
      <c r="G11" s="47"/>
      <c r="H11" s="2"/>
    </row>
    <row r="12" spans="1:8" ht="24" customHeight="1">
      <c r="A12" s="9">
        <v>1</v>
      </c>
      <c r="B12" s="20" t="s">
        <v>58</v>
      </c>
      <c r="C12" s="20">
        <v>998000</v>
      </c>
      <c r="D12" s="13"/>
      <c r="E12" s="20"/>
      <c r="F12" s="16" t="s">
        <v>14</v>
      </c>
      <c r="G12" s="14">
        <f>+C29</f>
        <v>594016</v>
      </c>
      <c r="H12" s="2"/>
    </row>
    <row r="13" spans="1:8" ht="24" customHeight="1">
      <c r="A13" s="9">
        <v>2</v>
      </c>
      <c r="B13" s="20" t="s">
        <v>21</v>
      </c>
      <c r="C13" s="20">
        <v>998000</v>
      </c>
      <c r="D13" s="13"/>
      <c r="E13" s="20"/>
      <c r="F13" s="10" t="s">
        <v>8</v>
      </c>
      <c r="G13" s="14">
        <f>G15</f>
        <v>77222.08</v>
      </c>
      <c r="H13" s="2"/>
    </row>
    <row r="14" spans="1:8" ht="24" customHeight="1">
      <c r="A14" s="9">
        <v>3</v>
      </c>
      <c r="B14" s="20" t="s">
        <v>22</v>
      </c>
      <c r="C14" s="20">
        <v>998000</v>
      </c>
      <c r="D14" s="13"/>
      <c r="E14" s="20"/>
      <c r="F14" s="10"/>
      <c r="G14" s="14"/>
      <c r="H14" s="2"/>
    </row>
    <row r="15" spans="1:8" ht="24" customHeight="1">
      <c r="A15" s="9">
        <v>4</v>
      </c>
      <c r="B15" s="20" t="s">
        <v>23</v>
      </c>
      <c r="C15" s="20">
        <v>998000</v>
      </c>
      <c r="D15" s="13"/>
      <c r="E15" s="20"/>
      <c r="F15" s="10" t="s">
        <v>17</v>
      </c>
      <c r="G15" s="14">
        <f>G12*13/100</f>
        <v>77222.08</v>
      </c>
      <c r="H15" s="2"/>
    </row>
    <row r="16" spans="1:10" ht="24" customHeight="1">
      <c r="A16" s="9">
        <v>5</v>
      </c>
      <c r="B16" s="20" t="s">
        <v>24</v>
      </c>
      <c r="C16" s="20">
        <v>998000</v>
      </c>
      <c r="D16" s="13"/>
      <c r="E16" s="20"/>
      <c r="F16" s="10"/>
      <c r="G16" s="19"/>
      <c r="H16" s="2"/>
      <c r="I16" s="11"/>
      <c r="J16" s="11"/>
    </row>
    <row r="17" spans="1:8" ht="24" customHeight="1">
      <c r="A17" s="9">
        <v>6</v>
      </c>
      <c r="B17" s="20" t="s">
        <v>25</v>
      </c>
      <c r="C17" s="20">
        <v>998000</v>
      </c>
      <c r="D17" s="13"/>
      <c r="E17" s="20">
        <v>480000</v>
      </c>
      <c r="G17" s="15"/>
      <c r="H17" s="2"/>
    </row>
    <row r="18" spans="1:8" ht="24" customHeight="1">
      <c r="A18" s="9">
        <v>7</v>
      </c>
      <c r="B18" s="20" t="s">
        <v>26</v>
      </c>
      <c r="C18" s="20">
        <v>998000</v>
      </c>
      <c r="D18" s="13"/>
      <c r="E18" s="20"/>
      <c r="F18" s="12"/>
      <c r="G18" s="14"/>
      <c r="H18" s="2"/>
    </row>
    <row r="19" spans="1:8" ht="24" customHeight="1">
      <c r="A19" s="9">
        <v>8</v>
      </c>
      <c r="B19" s="20" t="s">
        <v>27</v>
      </c>
      <c r="C19" s="20">
        <v>998000</v>
      </c>
      <c r="D19" s="13"/>
      <c r="E19" s="20"/>
      <c r="F19" s="12"/>
      <c r="G19" s="14"/>
      <c r="H19" s="2"/>
    </row>
    <row r="20" spans="1:8" ht="24" customHeight="1">
      <c r="A20" s="9">
        <v>9</v>
      </c>
      <c r="B20" s="20" t="s">
        <v>28</v>
      </c>
      <c r="C20" s="20">
        <v>998000</v>
      </c>
      <c r="D20" s="13"/>
      <c r="E20" s="20"/>
      <c r="F20" s="16"/>
      <c r="G20" s="15"/>
      <c r="H20" s="2"/>
    </row>
    <row r="21" spans="1:8" ht="24" customHeight="1">
      <c r="A21" s="9">
        <v>10</v>
      </c>
      <c r="B21" s="20" t="s">
        <v>29</v>
      </c>
      <c r="C21" s="20">
        <v>998000</v>
      </c>
      <c r="D21" s="13"/>
      <c r="E21" s="20"/>
      <c r="G21" s="15"/>
      <c r="H21" s="2"/>
    </row>
    <row r="22" spans="1:8" ht="24" customHeight="1">
      <c r="A22" s="9">
        <v>11</v>
      </c>
      <c r="B22" s="20" t="s">
        <v>30</v>
      </c>
      <c r="C22" s="20">
        <v>998000</v>
      </c>
      <c r="D22" s="13"/>
      <c r="E22" s="20"/>
      <c r="F22" s="12"/>
      <c r="G22" s="14"/>
      <c r="H22" s="2"/>
    </row>
    <row r="23" spans="1:8" ht="26.25" customHeight="1">
      <c r="A23" s="9">
        <v>12</v>
      </c>
      <c r="B23" s="20" t="s">
        <v>31</v>
      </c>
      <c r="C23" s="20">
        <v>998000</v>
      </c>
      <c r="D23" s="13"/>
      <c r="E23" s="20">
        <v>480000</v>
      </c>
      <c r="F23" s="12"/>
      <c r="G23" s="18"/>
      <c r="H23" s="2"/>
    </row>
    <row r="24" spans="1:8" ht="15.75" customHeight="1">
      <c r="A24" s="38" t="s">
        <v>7</v>
      </c>
      <c r="B24" s="39"/>
      <c r="C24" s="20">
        <f>SUM(C12:C23)</f>
        <v>11976000</v>
      </c>
      <c r="D24" s="20">
        <f>SUM(D12:D23)</f>
        <v>0</v>
      </c>
      <c r="E24" s="20">
        <f>SUM(E12:E23)</f>
        <v>960000</v>
      </c>
      <c r="F24" s="10"/>
      <c r="G24" s="13"/>
      <c r="H24" s="2"/>
    </row>
    <row r="25" spans="1:8" ht="26.25" customHeight="1">
      <c r="A25" s="53" t="s">
        <v>13</v>
      </c>
      <c r="B25" s="54"/>
      <c r="C25" s="24">
        <f>(C24+D24+E24)/12</f>
        <v>1078000</v>
      </c>
      <c r="D25" s="14"/>
      <c r="E25" s="14"/>
      <c r="F25" s="13"/>
      <c r="G25" s="15"/>
      <c r="H25" s="2"/>
    </row>
    <row r="26" spans="1:8" ht="43.5" customHeight="1">
      <c r="A26" s="59" t="s">
        <v>47</v>
      </c>
      <c r="B26" s="60"/>
      <c r="C26" s="24">
        <f>+C25*0.8</f>
        <v>862400</v>
      </c>
      <c r="D26" s="24" t="s">
        <v>67</v>
      </c>
      <c r="E26" s="24">
        <v>781610</v>
      </c>
      <c r="F26" s="13"/>
      <c r="G26" s="15"/>
      <c r="H26" s="2"/>
    </row>
    <row r="27" spans="1:8" ht="51.75" customHeight="1">
      <c r="A27" s="40" t="s">
        <v>37</v>
      </c>
      <c r="B27" s="40"/>
      <c r="C27" s="25">
        <f>E26/25</f>
        <v>31264.4</v>
      </c>
      <c r="D27" s="14"/>
      <c r="E27" s="14"/>
      <c r="F27" s="12"/>
      <c r="G27" s="13"/>
      <c r="H27" s="2"/>
    </row>
    <row r="28" spans="1:8" ht="37.5" customHeight="1">
      <c r="A28" s="57" t="s">
        <v>20</v>
      </c>
      <c r="B28" s="58"/>
      <c r="C28" s="24">
        <v>19</v>
      </c>
      <c r="D28" s="14"/>
      <c r="E28" s="14"/>
      <c r="F28" s="12"/>
      <c r="G28" s="13"/>
      <c r="H28" s="2"/>
    </row>
    <row r="29" spans="1:8" ht="26.25" customHeight="1">
      <c r="A29" s="38" t="s">
        <v>7</v>
      </c>
      <c r="B29" s="39"/>
      <c r="C29" s="14">
        <f>+D30+D31</f>
        <v>594016</v>
      </c>
      <c r="D29" s="14"/>
      <c r="E29" s="14"/>
      <c r="F29" s="10"/>
      <c r="G29" s="13"/>
      <c r="H29" s="2"/>
    </row>
    <row r="30" spans="1:8" ht="20.25" customHeight="1">
      <c r="A30" s="57" t="s">
        <v>40</v>
      </c>
      <c r="B30" s="58"/>
      <c r="C30" s="17" t="s">
        <v>43</v>
      </c>
      <c r="D30" s="17">
        <v>156320</v>
      </c>
      <c r="E30" s="17"/>
      <c r="F30" s="10"/>
      <c r="G30" s="15"/>
      <c r="H30" s="2"/>
    </row>
    <row r="31" spans="1:8" ht="18.75" customHeight="1">
      <c r="A31" s="57" t="s">
        <v>41</v>
      </c>
      <c r="B31" s="58"/>
      <c r="C31" s="13" t="s">
        <v>54</v>
      </c>
      <c r="D31" s="13">
        <v>437696</v>
      </c>
      <c r="E31" s="10"/>
      <c r="F31" s="10" t="s">
        <v>9</v>
      </c>
      <c r="G31" s="15">
        <f>G12-G15</f>
        <v>516793.92</v>
      </c>
      <c r="H31" s="2"/>
    </row>
    <row r="32" spans="1:8" ht="18.75" customHeight="1">
      <c r="A32" s="57"/>
      <c r="B32" s="58"/>
      <c r="C32" s="10"/>
      <c r="D32" s="10"/>
      <c r="E32" s="10"/>
      <c r="F32" s="10" t="s">
        <v>10</v>
      </c>
      <c r="G32" s="13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</sheetData>
  <sheetProtection/>
  <mergeCells count="24">
    <mergeCell ref="A31:B31"/>
    <mergeCell ref="A32:B32"/>
    <mergeCell ref="A27:B27"/>
    <mergeCell ref="A28:B28"/>
    <mergeCell ref="A29:B29"/>
    <mergeCell ref="A30:B30"/>
    <mergeCell ref="A25:B25"/>
    <mergeCell ref="A26:B26"/>
    <mergeCell ref="A10:A11"/>
    <mergeCell ref="B10:B11"/>
    <mergeCell ref="C10:E10"/>
    <mergeCell ref="F10:F11"/>
    <mergeCell ref="A8:B8"/>
    <mergeCell ref="D8:E8"/>
    <mergeCell ref="F8:G9"/>
    <mergeCell ref="B9:E9"/>
    <mergeCell ref="G10:G11"/>
    <mergeCell ref="A24:B24"/>
    <mergeCell ref="F1:G1"/>
    <mergeCell ref="A2:B2"/>
    <mergeCell ref="F2:G2"/>
    <mergeCell ref="F4:G4"/>
    <mergeCell ref="F5:G5"/>
    <mergeCell ref="C6:E6"/>
  </mergeCells>
  <printOptions/>
  <pageMargins left="0.2" right="0.17" top="0.27" bottom="0.17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9.75390625" style="0" customWidth="1"/>
    <col min="2" max="2" width="22.625" style="0" customWidth="1"/>
    <col min="3" max="3" width="14.625" style="0" customWidth="1"/>
    <col min="4" max="4" width="17.125" style="0" customWidth="1"/>
    <col min="5" max="5" width="12.875" style="0" customWidth="1"/>
    <col min="6" max="6" width="17.75390625" style="0" customWidth="1"/>
    <col min="7" max="7" width="15.25390625" style="0" customWidth="1"/>
  </cols>
  <sheetData>
    <row r="1" spans="6:7" ht="19.5" customHeight="1">
      <c r="F1" s="41" t="s">
        <v>49</v>
      </c>
      <c r="G1" s="42"/>
    </row>
    <row r="2" spans="1:8" ht="14.25">
      <c r="A2" s="64" t="s">
        <v>0</v>
      </c>
      <c r="B2" s="64"/>
      <c r="C2" s="1"/>
      <c r="D2" s="1"/>
      <c r="E2" s="1"/>
      <c r="F2" s="43" t="s">
        <v>16</v>
      </c>
      <c r="G2" s="43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3" t="s">
        <v>1</v>
      </c>
      <c r="B4" s="3"/>
      <c r="C4" s="4"/>
      <c r="D4" s="4"/>
      <c r="E4" s="4"/>
      <c r="F4" s="44"/>
      <c r="G4" s="44"/>
      <c r="H4" s="2"/>
    </row>
    <row r="5" spans="1:8" ht="17.25" customHeight="1">
      <c r="A5" s="2" t="s">
        <v>2</v>
      </c>
      <c r="B5" s="2"/>
      <c r="C5" s="2"/>
      <c r="D5" s="2"/>
      <c r="E5" s="2"/>
      <c r="F5" s="45"/>
      <c r="G5" s="45"/>
      <c r="H5" s="2"/>
    </row>
    <row r="6" spans="1:8" ht="14.25">
      <c r="A6" s="3"/>
      <c r="B6" s="2"/>
      <c r="C6" s="51"/>
      <c r="D6" s="51"/>
      <c r="E6" s="51"/>
      <c r="F6" s="2" t="s">
        <v>12</v>
      </c>
      <c r="G6" s="5"/>
      <c r="H6" s="2"/>
    </row>
    <row r="7" spans="1:8" ht="12.75">
      <c r="A7" s="2"/>
      <c r="B7" s="2"/>
      <c r="C7" s="6"/>
      <c r="D7" s="6"/>
      <c r="E7" s="6"/>
      <c r="F7" s="2"/>
      <c r="G7" s="6"/>
      <c r="H7" s="2"/>
    </row>
    <row r="8" spans="1:8" ht="15">
      <c r="A8" s="52" t="s">
        <v>15</v>
      </c>
      <c r="B8" s="52"/>
      <c r="C8" s="7"/>
      <c r="D8" s="50" t="s">
        <v>68</v>
      </c>
      <c r="E8" s="50"/>
      <c r="F8" s="61" t="s">
        <v>45</v>
      </c>
      <c r="G8" s="61"/>
      <c r="H8" s="2"/>
    </row>
    <row r="9" spans="1:8" ht="15" customHeight="1">
      <c r="A9" s="22"/>
      <c r="B9" s="63" t="s">
        <v>36</v>
      </c>
      <c r="C9" s="63"/>
      <c r="D9" s="63"/>
      <c r="E9" s="63"/>
      <c r="F9" s="62"/>
      <c r="G9" s="62"/>
      <c r="H9" s="2"/>
    </row>
    <row r="10" spans="1:8" ht="16.5" customHeight="1">
      <c r="A10" s="48" t="s">
        <v>3</v>
      </c>
      <c r="B10" s="48" t="s">
        <v>4</v>
      </c>
      <c r="C10" s="55" t="s">
        <v>5</v>
      </c>
      <c r="D10" s="56"/>
      <c r="E10" s="56"/>
      <c r="F10" s="48" t="s">
        <v>6</v>
      </c>
      <c r="G10" s="46" t="s">
        <v>5</v>
      </c>
      <c r="H10" s="2"/>
    </row>
    <row r="11" spans="1:8" ht="48" customHeight="1">
      <c r="A11" s="49"/>
      <c r="B11" s="49"/>
      <c r="C11" s="8" t="s">
        <v>11</v>
      </c>
      <c r="D11" s="8" t="s">
        <v>19</v>
      </c>
      <c r="E11" s="8" t="s">
        <v>18</v>
      </c>
      <c r="F11" s="49"/>
      <c r="G11" s="47"/>
      <c r="H11" s="2"/>
    </row>
    <row r="12" spans="1:8" ht="24" customHeight="1">
      <c r="A12" s="9">
        <v>1</v>
      </c>
      <c r="B12" s="20" t="s">
        <v>58</v>
      </c>
      <c r="C12" s="24">
        <v>120000</v>
      </c>
      <c r="D12" s="13"/>
      <c r="E12" s="20"/>
      <c r="F12" s="16" t="s">
        <v>14</v>
      </c>
      <c r="G12" s="14">
        <f>+C29</f>
        <v>86528</v>
      </c>
      <c r="H12" s="2"/>
    </row>
    <row r="13" spans="1:8" ht="24" customHeight="1">
      <c r="A13" s="9">
        <v>2</v>
      </c>
      <c r="B13" s="20" t="s">
        <v>21</v>
      </c>
      <c r="C13" s="24">
        <v>120000</v>
      </c>
      <c r="D13" s="21"/>
      <c r="E13" s="20"/>
      <c r="F13" s="10" t="s">
        <v>8</v>
      </c>
      <c r="G13" s="14">
        <f>G15</f>
        <v>11248.64</v>
      </c>
      <c r="H13" s="2"/>
    </row>
    <row r="14" spans="1:8" ht="24" customHeight="1">
      <c r="A14" s="9">
        <v>3</v>
      </c>
      <c r="B14" s="20" t="s">
        <v>22</v>
      </c>
      <c r="C14" s="24">
        <v>120000</v>
      </c>
      <c r="D14" s="21"/>
      <c r="E14" s="20"/>
      <c r="F14" s="10"/>
      <c r="G14" s="14"/>
      <c r="H14" s="2"/>
    </row>
    <row r="15" spans="1:8" ht="24" customHeight="1">
      <c r="A15" s="9">
        <v>4</v>
      </c>
      <c r="B15" s="20" t="s">
        <v>23</v>
      </c>
      <c r="C15" s="24">
        <v>88000</v>
      </c>
      <c r="D15" s="21">
        <v>20000</v>
      </c>
      <c r="E15" s="20"/>
      <c r="F15" s="10" t="s">
        <v>17</v>
      </c>
      <c r="G15" s="14">
        <f>G12*13/100</f>
        <v>11248.64</v>
      </c>
      <c r="H15" s="2"/>
    </row>
    <row r="16" spans="1:10" ht="24" customHeight="1">
      <c r="A16" s="9">
        <v>5</v>
      </c>
      <c r="B16" s="20" t="s">
        <v>24</v>
      </c>
      <c r="C16" s="24">
        <v>120000</v>
      </c>
      <c r="D16" s="21"/>
      <c r="E16" s="20"/>
      <c r="F16" s="10"/>
      <c r="G16" s="19"/>
      <c r="H16" s="2"/>
      <c r="I16" s="11"/>
      <c r="J16" s="11"/>
    </row>
    <row r="17" spans="1:8" ht="24" customHeight="1">
      <c r="A17" s="9">
        <v>6</v>
      </c>
      <c r="B17" s="20" t="s">
        <v>25</v>
      </c>
      <c r="C17" s="24">
        <v>120000</v>
      </c>
      <c r="D17" s="21"/>
      <c r="E17" s="20"/>
      <c r="G17" s="15"/>
      <c r="H17" s="2"/>
    </row>
    <row r="18" spans="1:8" ht="72" customHeight="1">
      <c r="A18" s="9">
        <v>7</v>
      </c>
      <c r="B18" s="65" t="s">
        <v>64</v>
      </c>
      <c r="C18" s="24">
        <v>90000</v>
      </c>
      <c r="D18" s="21"/>
      <c r="E18" s="20"/>
      <c r="F18" s="12"/>
      <c r="G18" s="14"/>
      <c r="H18" s="2"/>
    </row>
    <row r="19" spans="1:8" ht="24" customHeight="1">
      <c r="A19" s="9">
        <v>8</v>
      </c>
      <c r="B19" s="66" t="s">
        <v>27</v>
      </c>
      <c r="C19" s="24">
        <v>90000</v>
      </c>
      <c r="D19" s="21"/>
      <c r="E19" s="20"/>
      <c r="F19" s="12"/>
      <c r="G19" s="14"/>
      <c r="H19" s="2"/>
    </row>
    <row r="20" spans="1:8" ht="24" customHeight="1">
      <c r="A20" s="9">
        <v>9</v>
      </c>
      <c r="B20" s="66" t="s">
        <v>28</v>
      </c>
      <c r="C20" s="24">
        <v>90000</v>
      </c>
      <c r="D20" s="21"/>
      <c r="E20" s="20"/>
      <c r="F20" s="16"/>
      <c r="G20" s="15"/>
      <c r="H20" s="2"/>
    </row>
    <row r="21" spans="1:8" ht="24" customHeight="1">
      <c r="A21" s="9">
        <v>10</v>
      </c>
      <c r="B21" s="66" t="s">
        <v>29</v>
      </c>
      <c r="C21" s="24">
        <v>90000</v>
      </c>
      <c r="D21" s="21"/>
      <c r="E21" s="20"/>
      <c r="G21" s="15"/>
      <c r="H21" s="2"/>
    </row>
    <row r="22" spans="1:8" ht="24" customHeight="1">
      <c r="A22" s="9">
        <v>11</v>
      </c>
      <c r="B22" s="66" t="s">
        <v>30</v>
      </c>
      <c r="C22" s="24">
        <v>90000</v>
      </c>
      <c r="D22" s="21"/>
      <c r="E22" s="20"/>
      <c r="F22" s="12"/>
      <c r="G22" s="14"/>
      <c r="H22" s="2"/>
    </row>
    <row r="23" spans="1:8" ht="26.25" customHeight="1">
      <c r="A23" s="9">
        <v>12</v>
      </c>
      <c r="B23" s="66" t="s">
        <v>31</v>
      </c>
      <c r="C23" s="24">
        <v>90000</v>
      </c>
      <c r="D23" s="21"/>
      <c r="E23" s="20"/>
      <c r="F23" s="12"/>
      <c r="G23" s="18"/>
      <c r="H23" s="2"/>
    </row>
    <row r="24" spans="1:8" ht="15.75" customHeight="1">
      <c r="A24" s="38" t="s">
        <v>7</v>
      </c>
      <c r="B24" s="39"/>
      <c r="C24" s="20">
        <f>SUM(C12:C23)</f>
        <v>1228000</v>
      </c>
      <c r="D24" s="20">
        <f>SUM(D12:D23)</f>
        <v>20000</v>
      </c>
      <c r="E24" s="20">
        <f>SUM(E12:E23)</f>
        <v>0</v>
      </c>
      <c r="F24" s="10"/>
      <c r="G24" s="13"/>
      <c r="H24" s="2"/>
    </row>
    <row r="25" spans="1:8" ht="26.25" customHeight="1">
      <c r="A25" s="53" t="s">
        <v>13</v>
      </c>
      <c r="B25" s="54"/>
      <c r="C25" s="24">
        <f>(C24+D24+E24)/12</f>
        <v>104000</v>
      </c>
      <c r="D25" s="14"/>
      <c r="E25" s="14"/>
      <c r="F25" s="13"/>
      <c r="G25" s="15"/>
      <c r="H25" s="2"/>
    </row>
    <row r="26" spans="1:8" ht="43.5" customHeight="1">
      <c r="A26" s="59" t="s">
        <v>39</v>
      </c>
      <c r="B26" s="60"/>
      <c r="C26" s="24">
        <f>+C25*0.8</f>
        <v>83200</v>
      </c>
      <c r="D26" s="24"/>
      <c r="E26" s="24"/>
      <c r="F26" s="13"/>
      <c r="G26" s="15"/>
      <c r="H26" s="2"/>
    </row>
    <row r="27" spans="1:8" ht="51.75" customHeight="1">
      <c r="A27" s="40" t="s">
        <v>37</v>
      </c>
      <c r="B27" s="40"/>
      <c r="C27" s="25">
        <f>+C26/25</f>
        <v>3328</v>
      </c>
      <c r="D27" s="14"/>
      <c r="E27" s="14"/>
      <c r="F27" s="12"/>
      <c r="G27" s="13"/>
      <c r="H27" s="2"/>
    </row>
    <row r="28" spans="1:8" ht="37.5" customHeight="1">
      <c r="A28" s="57" t="s">
        <v>20</v>
      </c>
      <c r="B28" s="58"/>
      <c r="C28" s="24">
        <v>26</v>
      </c>
      <c r="D28" s="14"/>
      <c r="E28" s="14"/>
      <c r="F28" s="12"/>
      <c r="G28" s="13"/>
      <c r="H28" s="2"/>
    </row>
    <row r="29" spans="1:8" ht="26.25" customHeight="1">
      <c r="A29" s="38" t="s">
        <v>42</v>
      </c>
      <c r="B29" s="39"/>
      <c r="C29" s="14">
        <f>C27*C28</f>
        <v>86528</v>
      </c>
      <c r="D29" s="14"/>
      <c r="E29" s="14"/>
      <c r="F29" s="10"/>
      <c r="G29" s="13"/>
      <c r="H29" s="2"/>
    </row>
    <row r="30" spans="1:8" ht="20.25" customHeight="1">
      <c r="A30" s="57" t="s">
        <v>40</v>
      </c>
      <c r="B30" s="58"/>
      <c r="C30" s="17" t="s">
        <v>43</v>
      </c>
      <c r="D30" s="17">
        <v>16640</v>
      </c>
      <c r="E30" s="17"/>
      <c r="F30" s="10"/>
      <c r="G30" s="15"/>
      <c r="H30" s="2"/>
    </row>
    <row r="31" spans="1:8" ht="18.75" customHeight="1">
      <c r="A31" s="57" t="s">
        <v>41</v>
      </c>
      <c r="B31" s="58"/>
      <c r="C31" s="13" t="s">
        <v>46</v>
      </c>
      <c r="D31" s="13">
        <v>69888</v>
      </c>
      <c r="E31" s="10"/>
      <c r="F31" s="10" t="s">
        <v>9</v>
      </c>
      <c r="G31" s="15">
        <f>G12-G15</f>
        <v>75279.36</v>
      </c>
      <c r="H31" s="2"/>
    </row>
    <row r="32" spans="1:8" ht="18.75" customHeight="1">
      <c r="A32" s="57"/>
      <c r="B32" s="58"/>
      <c r="C32" s="10"/>
      <c r="D32" s="10"/>
      <c r="E32" s="10"/>
      <c r="F32" s="10" t="s">
        <v>10</v>
      </c>
      <c r="G32" s="13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</sheetData>
  <sheetProtection/>
  <mergeCells count="24">
    <mergeCell ref="F1:G1"/>
    <mergeCell ref="A2:B2"/>
    <mergeCell ref="F2:G2"/>
    <mergeCell ref="F4:G4"/>
    <mergeCell ref="F5:G5"/>
    <mergeCell ref="C6:E6"/>
    <mergeCell ref="A8:B8"/>
    <mergeCell ref="D8:E8"/>
    <mergeCell ref="F8:G9"/>
    <mergeCell ref="B9:E9"/>
    <mergeCell ref="G10:G11"/>
    <mergeCell ref="A24:B24"/>
    <mergeCell ref="A25:B25"/>
    <mergeCell ref="A26:B26"/>
    <mergeCell ref="A10:A11"/>
    <mergeCell ref="B10:B11"/>
    <mergeCell ref="C10:E10"/>
    <mergeCell ref="F10:F11"/>
    <mergeCell ref="A31:B31"/>
    <mergeCell ref="A32:B32"/>
    <mergeCell ref="A27:B27"/>
    <mergeCell ref="A28:B28"/>
    <mergeCell ref="A29:B29"/>
    <mergeCell ref="A30:B30"/>
  </mergeCells>
  <printOptions/>
  <pageMargins left="0.19" right="0.17" top="0.22" bottom="0.2" header="0.18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75390625" style="0" customWidth="1"/>
    <col min="2" max="2" width="22.625" style="0" customWidth="1"/>
    <col min="3" max="3" width="14.625" style="0" customWidth="1"/>
    <col min="4" max="4" width="17.125" style="0" customWidth="1"/>
    <col min="5" max="5" width="12.875" style="0" customWidth="1"/>
    <col min="6" max="6" width="17.75390625" style="0" customWidth="1"/>
    <col min="7" max="7" width="21.25390625" style="0" customWidth="1"/>
  </cols>
  <sheetData>
    <row r="1" spans="6:7" ht="19.5" customHeight="1">
      <c r="F1" s="41" t="s">
        <v>38</v>
      </c>
      <c r="G1" s="42"/>
    </row>
    <row r="2" spans="1:8" ht="14.25">
      <c r="A2" s="64" t="s">
        <v>0</v>
      </c>
      <c r="B2" s="64"/>
      <c r="C2" s="1"/>
      <c r="D2" s="1"/>
      <c r="E2" s="1"/>
      <c r="F2" s="43" t="s">
        <v>16</v>
      </c>
      <c r="G2" s="43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3" t="s">
        <v>1</v>
      </c>
      <c r="B4" s="3"/>
      <c r="C4" s="4"/>
      <c r="D4" s="4"/>
      <c r="E4" s="4"/>
      <c r="F4" s="44"/>
      <c r="G4" s="44"/>
      <c r="H4" s="2"/>
    </row>
    <row r="5" spans="1:8" ht="17.25" customHeight="1">
      <c r="A5" s="2" t="s">
        <v>2</v>
      </c>
      <c r="B5" s="2"/>
      <c r="C5" s="2"/>
      <c r="D5" s="2"/>
      <c r="E5" s="2"/>
      <c r="F5" s="45"/>
      <c r="G5" s="45"/>
      <c r="H5" s="2"/>
    </row>
    <row r="6" spans="1:8" ht="14.25">
      <c r="A6" s="3"/>
      <c r="B6" s="2"/>
      <c r="C6" s="51"/>
      <c r="D6" s="51"/>
      <c r="E6" s="51"/>
      <c r="F6" s="2" t="s">
        <v>12</v>
      </c>
      <c r="G6" s="5"/>
      <c r="H6" s="2"/>
    </row>
    <row r="7" spans="1:8" ht="12.75">
      <c r="A7" s="2"/>
      <c r="B7" s="2"/>
      <c r="C7" s="6"/>
      <c r="D7" s="6"/>
      <c r="E7" s="6"/>
      <c r="F7" s="2"/>
      <c r="G7" s="6"/>
      <c r="H7" s="2"/>
    </row>
    <row r="8" spans="1:8" ht="15">
      <c r="A8" s="52" t="s">
        <v>15</v>
      </c>
      <c r="B8" s="52"/>
      <c r="C8" s="7"/>
      <c r="D8" s="50" t="s">
        <v>62</v>
      </c>
      <c r="E8" s="50"/>
      <c r="F8" s="61" t="s">
        <v>63</v>
      </c>
      <c r="G8" s="61"/>
      <c r="H8" s="2"/>
    </row>
    <row r="9" spans="1:8" ht="15" customHeight="1">
      <c r="A9" s="22"/>
      <c r="B9" s="63" t="s">
        <v>36</v>
      </c>
      <c r="C9" s="63"/>
      <c r="D9" s="63"/>
      <c r="E9" s="63"/>
      <c r="F9" s="62"/>
      <c r="G9" s="62"/>
      <c r="H9" s="2"/>
    </row>
    <row r="10" spans="1:8" ht="16.5" customHeight="1">
      <c r="A10" s="48" t="s">
        <v>3</v>
      </c>
      <c r="B10" s="48" t="s">
        <v>4</v>
      </c>
      <c r="C10" s="55" t="s">
        <v>5</v>
      </c>
      <c r="D10" s="56"/>
      <c r="E10" s="56"/>
      <c r="F10" s="48" t="s">
        <v>6</v>
      </c>
      <c r="G10" s="46" t="s">
        <v>5</v>
      </c>
      <c r="H10" s="2"/>
    </row>
    <row r="11" spans="1:8" ht="48" customHeight="1">
      <c r="A11" s="49"/>
      <c r="B11" s="49"/>
      <c r="C11" s="8" t="s">
        <v>11</v>
      </c>
      <c r="D11" s="8" t="s">
        <v>19</v>
      </c>
      <c r="E11" s="8" t="s">
        <v>18</v>
      </c>
      <c r="F11" s="49"/>
      <c r="G11" s="47"/>
      <c r="H11" s="2"/>
    </row>
    <row r="12" spans="1:8" ht="24" customHeight="1">
      <c r="A12" s="9">
        <v>1</v>
      </c>
      <c r="B12" s="20" t="s">
        <v>58</v>
      </c>
      <c r="C12" s="20">
        <v>45000</v>
      </c>
      <c r="D12" s="13"/>
      <c r="E12" s="20"/>
      <c r="F12" s="16" t="s">
        <v>14</v>
      </c>
      <c r="G12" s="14">
        <f>+C29</f>
        <v>14400</v>
      </c>
      <c r="H12" s="2"/>
    </row>
    <row r="13" spans="1:8" ht="24" customHeight="1">
      <c r="A13" s="9">
        <v>2</v>
      </c>
      <c r="B13" s="20" t="s">
        <v>21</v>
      </c>
      <c r="C13" s="20">
        <v>45000</v>
      </c>
      <c r="D13" s="13"/>
      <c r="E13" s="20"/>
      <c r="F13" s="10" t="s">
        <v>8</v>
      </c>
      <c r="G13" s="14">
        <f>G15</f>
        <v>1872</v>
      </c>
      <c r="H13" s="2"/>
    </row>
    <row r="14" spans="1:8" ht="24" customHeight="1">
      <c r="A14" s="9">
        <v>3</v>
      </c>
      <c r="B14" s="20" t="s">
        <v>22</v>
      </c>
      <c r="C14" s="20">
        <v>45000</v>
      </c>
      <c r="D14" s="13"/>
      <c r="E14" s="20"/>
      <c r="F14" s="10"/>
      <c r="G14" s="14"/>
      <c r="H14" s="2"/>
    </row>
    <row r="15" spans="1:8" ht="24" customHeight="1">
      <c r="A15" s="9">
        <v>4</v>
      </c>
      <c r="B15" s="20" t="s">
        <v>23</v>
      </c>
      <c r="C15" s="20">
        <v>45000</v>
      </c>
      <c r="D15" s="13"/>
      <c r="E15" s="20"/>
      <c r="F15" s="10" t="s">
        <v>17</v>
      </c>
      <c r="G15" s="14">
        <f>G12*13/100</f>
        <v>1872</v>
      </c>
      <c r="H15" s="2"/>
    </row>
    <row r="16" spans="1:10" ht="24" customHeight="1">
      <c r="A16" s="9">
        <v>5</v>
      </c>
      <c r="B16" s="20" t="s">
        <v>24</v>
      </c>
      <c r="C16" s="20">
        <v>45000</v>
      </c>
      <c r="D16" s="13"/>
      <c r="E16" s="20"/>
      <c r="F16" s="10"/>
      <c r="G16" s="19"/>
      <c r="H16" s="2"/>
      <c r="I16" s="11"/>
      <c r="J16" s="11"/>
    </row>
    <row r="17" spans="1:8" ht="24" customHeight="1">
      <c r="A17" s="9">
        <v>6</v>
      </c>
      <c r="B17" s="20" t="s">
        <v>25</v>
      </c>
      <c r="C17" s="20">
        <v>45000</v>
      </c>
      <c r="D17" s="13"/>
      <c r="E17" s="20"/>
      <c r="G17" s="15"/>
      <c r="H17" s="2"/>
    </row>
    <row r="18" spans="1:8" ht="24" customHeight="1">
      <c r="A18" s="9">
        <v>7</v>
      </c>
      <c r="B18" s="20" t="s">
        <v>26</v>
      </c>
      <c r="C18" s="20">
        <v>45000</v>
      </c>
      <c r="D18" s="13"/>
      <c r="E18" s="20"/>
      <c r="F18" s="12"/>
      <c r="G18" s="14"/>
      <c r="H18" s="2"/>
    </row>
    <row r="19" spans="1:8" ht="24" customHeight="1">
      <c r="A19" s="9">
        <v>8</v>
      </c>
      <c r="B19" s="20" t="s">
        <v>27</v>
      </c>
      <c r="C19" s="20">
        <v>45000</v>
      </c>
      <c r="D19" s="13"/>
      <c r="E19" s="20"/>
      <c r="F19" s="12"/>
      <c r="G19" s="14"/>
      <c r="H19" s="2"/>
    </row>
    <row r="20" spans="1:8" ht="24" customHeight="1">
      <c r="A20" s="9">
        <v>9</v>
      </c>
      <c r="B20" s="20" t="s">
        <v>28</v>
      </c>
      <c r="C20" s="20">
        <v>45000</v>
      </c>
      <c r="D20" s="13"/>
      <c r="E20" s="20"/>
      <c r="F20" s="16"/>
      <c r="G20" s="15"/>
      <c r="H20" s="2"/>
    </row>
    <row r="21" spans="1:8" ht="24" customHeight="1">
      <c r="A21" s="9">
        <v>10</v>
      </c>
      <c r="B21" s="20" t="s">
        <v>29</v>
      </c>
      <c r="C21" s="20">
        <v>45000</v>
      </c>
      <c r="D21" s="13"/>
      <c r="E21" s="20"/>
      <c r="G21" s="15"/>
      <c r="H21" s="2"/>
    </row>
    <row r="22" spans="1:8" ht="24" customHeight="1">
      <c r="A22" s="9">
        <v>11</v>
      </c>
      <c r="B22" s="20" t="s">
        <v>30</v>
      </c>
      <c r="C22" s="20">
        <v>45000</v>
      </c>
      <c r="D22" s="13"/>
      <c r="E22" s="20"/>
      <c r="F22" s="12"/>
      <c r="G22" s="14"/>
      <c r="H22" s="2"/>
    </row>
    <row r="23" spans="1:8" ht="26.25" customHeight="1">
      <c r="A23" s="9">
        <v>12</v>
      </c>
      <c r="B23" s="20" t="s">
        <v>31</v>
      </c>
      <c r="C23" s="20">
        <v>45000</v>
      </c>
      <c r="D23" s="13"/>
      <c r="E23" s="20"/>
      <c r="F23" s="12"/>
      <c r="G23" s="18"/>
      <c r="H23" s="2"/>
    </row>
    <row r="24" spans="1:8" ht="15.75" customHeight="1">
      <c r="A24" s="38" t="s">
        <v>7</v>
      </c>
      <c r="B24" s="39"/>
      <c r="C24" s="20">
        <f>SUM(C12:C23)</f>
        <v>540000</v>
      </c>
      <c r="D24" s="20">
        <f>SUM(D12:D23)</f>
        <v>0</v>
      </c>
      <c r="E24" s="20">
        <f>SUM(E12:E23)</f>
        <v>0</v>
      </c>
      <c r="F24" s="10"/>
      <c r="G24" s="13"/>
      <c r="H24" s="2"/>
    </row>
    <row r="25" spans="1:8" ht="26.25" customHeight="1">
      <c r="A25" s="53" t="s">
        <v>13</v>
      </c>
      <c r="B25" s="54"/>
      <c r="C25" s="24">
        <f>(C24+D24+E24)/12</f>
        <v>45000</v>
      </c>
      <c r="D25" s="14"/>
      <c r="E25" s="14"/>
      <c r="F25" s="13"/>
      <c r="G25" s="15"/>
      <c r="H25" s="2"/>
    </row>
    <row r="26" spans="1:8" ht="43.5" customHeight="1">
      <c r="A26" s="59" t="s">
        <v>39</v>
      </c>
      <c r="B26" s="60"/>
      <c r="C26" s="24">
        <f>+C25*0.8</f>
        <v>36000</v>
      </c>
      <c r="D26" s="24"/>
      <c r="E26" s="24"/>
      <c r="F26" s="13"/>
      <c r="G26" s="15"/>
      <c r="H26" s="2"/>
    </row>
    <row r="27" spans="1:8" ht="51.75" customHeight="1">
      <c r="A27" s="40" t="s">
        <v>37</v>
      </c>
      <c r="B27" s="40"/>
      <c r="C27" s="25">
        <f>+C26/25</f>
        <v>1440</v>
      </c>
      <c r="D27" s="14"/>
      <c r="E27" s="14"/>
      <c r="F27" s="12"/>
      <c r="G27" s="13"/>
      <c r="H27" s="2"/>
    </row>
    <row r="28" spans="1:8" ht="37.5" customHeight="1">
      <c r="A28" s="57" t="s">
        <v>20</v>
      </c>
      <c r="B28" s="58"/>
      <c r="C28" s="24">
        <v>10</v>
      </c>
      <c r="D28" s="14"/>
      <c r="E28" s="14"/>
      <c r="F28" s="12"/>
      <c r="G28" s="13"/>
      <c r="H28" s="2"/>
    </row>
    <row r="29" spans="1:8" ht="26.25" customHeight="1">
      <c r="A29" s="38" t="s">
        <v>42</v>
      </c>
      <c r="B29" s="39"/>
      <c r="C29" s="14">
        <f>C27*C28</f>
        <v>14400</v>
      </c>
      <c r="D29" s="14"/>
      <c r="E29" s="14"/>
      <c r="F29" s="10"/>
      <c r="G29" s="13"/>
      <c r="H29" s="2"/>
    </row>
    <row r="30" spans="1:8" ht="20.25" customHeight="1">
      <c r="A30" s="57" t="s">
        <v>40</v>
      </c>
      <c r="B30" s="58"/>
      <c r="C30" s="17" t="s">
        <v>43</v>
      </c>
      <c r="D30" s="17">
        <v>7200</v>
      </c>
      <c r="E30" s="17"/>
      <c r="F30" s="10"/>
      <c r="G30" s="15"/>
      <c r="H30" s="2"/>
    </row>
    <row r="31" spans="1:8" ht="18.75" customHeight="1">
      <c r="A31" s="57" t="s">
        <v>41</v>
      </c>
      <c r="B31" s="58"/>
      <c r="C31" s="13" t="s">
        <v>53</v>
      </c>
      <c r="D31" s="13">
        <f>5*C27</f>
        <v>7200</v>
      </c>
      <c r="E31" s="10"/>
      <c r="F31" s="10" t="s">
        <v>9</v>
      </c>
      <c r="G31" s="15">
        <f>G12-G15</f>
        <v>12528</v>
      </c>
      <c r="H31" s="2"/>
    </row>
    <row r="32" spans="1:8" ht="18.75" customHeight="1">
      <c r="A32" s="57"/>
      <c r="B32" s="58"/>
      <c r="C32" s="10"/>
      <c r="D32" s="10"/>
      <c r="E32" s="10"/>
      <c r="F32" s="10" t="s">
        <v>10</v>
      </c>
      <c r="G32" s="13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</sheetData>
  <sheetProtection/>
  <mergeCells count="24">
    <mergeCell ref="F1:G1"/>
    <mergeCell ref="A2:B2"/>
    <mergeCell ref="F2:G2"/>
    <mergeCell ref="F4:G4"/>
    <mergeCell ref="F5:G5"/>
    <mergeCell ref="C6:E6"/>
    <mergeCell ref="A8:B8"/>
    <mergeCell ref="D8:E8"/>
    <mergeCell ref="F8:G9"/>
    <mergeCell ref="B9:E9"/>
    <mergeCell ref="G10:G11"/>
    <mergeCell ref="A24:B24"/>
    <mergeCell ref="A25:B25"/>
    <mergeCell ref="A26:B26"/>
    <mergeCell ref="A10:A11"/>
    <mergeCell ref="B10:B11"/>
    <mergeCell ref="C10:E10"/>
    <mergeCell ref="F10:F11"/>
    <mergeCell ref="A31:B31"/>
    <mergeCell ref="A32:B32"/>
    <mergeCell ref="A27:B27"/>
    <mergeCell ref="A28:B28"/>
    <mergeCell ref="A29:B29"/>
    <mergeCell ref="A30:B30"/>
  </mergeCells>
  <printOptions/>
  <pageMargins left="0.17" right="0.16" top="0.33" bottom="0.18" header="0.17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L21" sqref="L21"/>
    </sheetView>
  </sheetViews>
  <sheetFormatPr defaultColWidth="9.00390625" defaultRowHeight="12.75"/>
  <cols>
    <col min="1" max="1" width="9.75390625" style="0" customWidth="1"/>
    <col min="2" max="2" width="22.625" style="0" customWidth="1"/>
    <col min="3" max="3" width="14.625" style="0" customWidth="1"/>
    <col min="4" max="4" width="17.125" style="0" customWidth="1"/>
    <col min="5" max="5" width="12.875" style="0" customWidth="1"/>
    <col min="6" max="6" width="17.75390625" style="0" customWidth="1"/>
    <col min="7" max="7" width="19.625" style="0" customWidth="1"/>
  </cols>
  <sheetData>
    <row r="1" spans="6:7" ht="19.5" customHeight="1">
      <c r="F1" s="41" t="s">
        <v>48</v>
      </c>
      <c r="G1" s="42"/>
    </row>
    <row r="2" spans="1:8" ht="14.25">
      <c r="A2" s="64" t="s">
        <v>0</v>
      </c>
      <c r="B2" s="64"/>
      <c r="C2" s="1"/>
      <c r="D2" s="1"/>
      <c r="E2" s="1"/>
      <c r="F2" s="43" t="s">
        <v>16</v>
      </c>
      <c r="G2" s="43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3" t="s">
        <v>1</v>
      </c>
      <c r="B4" s="3"/>
      <c r="C4" s="4"/>
      <c r="D4" s="4"/>
      <c r="E4" s="4"/>
      <c r="F4" s="44"/>
      <c r="G4" s="44"/>
      <c r="H4" s="2"/>
    </row>
    <row r="5" spans="1:8" ht="17.25" customHeight="1">
      <c r="A5" s="2" t="s">
        <v>2</v>
      </c>
      <c r="B5" s="2"/>
      <c r="C5" s="2"/>
      <c r="D5" s="2"/>
      <c r="E5" s="2"/>
      <c r="F5" s="45"/>
      <c r="G5" s="45"/>
      <c r="H5" s="2"/>
    </row>
    <row r="6" spans="1:8" ht="14.25">
      <c r="A6" s="3"/>
      <c r="B6" s="2"/>
      <c r="C6" s="51"/>
      <c r="D6" s="51"/>
      <c r="E6" s="51"/>
      <c r="F6" s="2" t="s">
        <v>12</v>
      </c>
      <c r="G6" s="5"/>
      <c r="H6" s="2"/>
    </row>
    <row r="7" spans="1:8" ht="12.75">
      <c r="A7" s="2"/>
      <c r="B7" s="2"/>
      <c r="C7" s="6"/>
      <c r="D7" s="6"/>
      <c r="E7" s="6"/>
      <c r="F7" s="2"/>
      <c r="G7" s="6"/>
      <c r="H7" s="2"/>
    </row>
    <row r="8" spans="1:8" ht="15">
      <c r="A8" s="52" t="s">
        <v>15</v>
      </c>
      <c r="B8" s="52"/>
      <c r="C8" s="7"/>
      <c r="D8" s="50" t="s">
        <v>61</v>
      </c>
      <c r="E8" s="50"/>
      <c r="F8" s="61" t="s">
        <v>56</v>
      </c>
      <c r="G8" s="61"/>
      <c r="H8" s="2"/>
    </row>
    <row r="9" spans="1:8" ht="15" customHeight="1">
      <c r="A9" s="22"/>
      <c r="B9" s="63" t="s">
        <v>35</v>
      </c>
      <c r="C9" s="63"/>
      <c r="D9" s="63"/>
      <c r="E9" s="63"/>
      <c r="F9" s="62"/>
      <c r="G9" s="62"/>
      <c r="H9" s="2"/>
    </row>
    <row r="10" spans="1:8" ht="16.5" customHeight="1">
      <c r="A10" s="48" t="s">
        <v>3</v>
      </c>
      <c r="B10" s="48" t="s">
        <v>4</v>
      </c>
      <c r="C10" s="55" t="s">
        <v>5</v>
      </c>
      <c r="D10" s="56"/>
      <c r="E10" s="56"/>
      <c r="F10" s="48" t="s">
        <v>6</v>
      </c>
      <c r="G10" s="46" t="s">
        <v>5</v>
      </c>
      <c r="H10" s="2"/>
    </row>
    <row r="11" spans="1:8" ht="48" customHeight="1">
      <c r="A11" s="49"/>
      <c r="B11" s="49"/>
      <c r="C11" s="8" t="s">
        <v>11</v>
      </c>
      <c r="D11" s="8" t="s">
        <v>19</v>
      </c>
      <c r="E11" s="8" t="s">
        <v>18</v>
      </c>
      <c r="F11" s="49"/>
      <c r="G11" s="47"/>
      <c r="H11" s="2"/>
    </row>
    <row r="12" spans="1:8" ht="24" customHeight="1">
      <c r="A12" s="9">
        <v>1</v>
      </c>
      <c r="B12" s="20" t="s">
        <v>58</v>
      </c>
      <c r="C12" s="9">
        <v>120000</v>
      </c>
      <c r="D12" s="13"/>
      <c r="E12" s="13"/>
      <c r="F12" s="16" t="s">
        <v>14</v>
      </c>
      <c r="G12" s="14">
        <f>+C29</f>
        <v>27432</v>
      </c>
      <c r="H12" s="2"/>
    </row>
    <row r="13" spans="1:8" ht="24" customHeight="1">
      <c r="A13" s="9">
        <v>2</v>
      </c>
      <c r="B13" s="20" t="s">
        <v>21</v>
      </c>
      <c r="C13" s="9">
        <v>120000</v>
      </c>
      <c r="D13" s="13"/>
      <c r="E13" s="13"/>
      <c r="F13" s="10" t="s">
        <v>8</v>
      </c>
      <c r="G13" s="14">
        <f>G15</f>
        <v>3566.16</v>
      </c>
      <c r="H13" s="2"/>
    </row>
    <row r="14" spans="1:8" ht="24" customHeight="1">
      <c r="A14" s="9">
        <v>3</v>
      </c>
      <c r="B14" s="20" t="s">
        <v>22</v>
      </c>
      <c r="C14" s="9">
        <v>120000</v>
      </c>
      <c r="D14" s="13"/>
      <c r="E14" s="13"/>
      <c r="F14" s="10"/>
      <c r="G14" s="14"/>
      <c r="H14" s="2"/>
    </row>
    <row r="15" spans="1:8" ht="24" customHeight="1">
      <c r="A15" s="9">
        <v>4</v>
      </c>
      <c r="B15" s="20" t="s">
        <v>23</v>
      </c>
      <c r="C15" s="9">
        <v>120000</v>
      </c>
      <c r="D15" s="13"/>
      <c r="E15" s="13"/>
      <c r="F15" s="10" t="s">
        <v>17</v>
      </c>
      <c r="G15" s="14">
        <f>G12*13/100</f>
        <v>3566.16</v>
      </c>
      <c r="H15" s="2"/>
    </row>
    <row r="16" spans="1:10" ht="24" customHeight="1">
      <c r="A16" s="9">
        <v>5</v>
      </c>
      <c r="B16" s="20" t="s">
        <v>24</v>
      </c>
      <c r="C16" s="9">
        <v>120000</v>
      </c>
      <c r="D16" s="13"/>
      <c r="E16" s="13"/>
      <c r="F16" s="10"/>
      <c r="G16" s="19"/>
      <c r="H16" s="2"/>
      <c r="I16" s="11"/>
      <c r="J16" s="11"/>
    </row>
    <row r="17" spans="1:8" ht="24" customHeight="1">
      <c r="A17" s="9">
        <v>6</v>
      </c>
      <c r="B17" s="20" t="s">
        <v>25</v>
      </c>
      <c r="C17" s="9">
        <v>120000</v>
      </c>
      <c r="D17" s="13"/>
      <c r="E17" s="13"/>
      <c r="G17" s="15"/>
      <c r="H17" s="2"/>
    </row>
    <row r="18" spans="1:8" ht="24" customHeight="1">
      <c r="A18" s="9">
        <v>7</v>
      </c>
      <c r="B18" s="20" t="s">
        <v>26</v>
      </c>
      <c r="C18" s="9"/>
      <c r="D18" s="13"/>
      <c r="E18" s="13"/>
      <c r="F18" s="12"/>
      <c r="G18" s="14"/>
      <c r="H18" s="2"/>
    </row>
    <row r="19" spans="1:8" ht="24" customHeight="1">
      <c r="A19" s="9">
        <v>8</v>
      </c>
      <c r="B19" s="20" t="s">
        <v>27</v>
      </c>
      <c r="C19" s="9"/>
      <c r="D19" s="13"/>
      <c r="E19" s="13"/>
      <c r="F19" s="12"/>
      <c r="G19" s="14"/>
      <c r="H19" s="2"/>
    </row>
    <row r="20" spans="1:8" ht="24" customHeight="1">
      <c r="A20" s="9">
        <v>9</v>
      </c>
      <c r="B20" s="20" t="s">
        <v>28</v>
      </c>
      <c r="C20" s="9"/>
      <c r="D20" s="13"/>
      <c r="E20" s="13"/>
      <c r="F20" s="16"/>
      <c r="G20" s="15"/>
      <c r="H20" s="2"/>
    </row>
    <row r="21" spans="1:8" ht="24" customHeight="1">
      <c r="A21" s="9">
        <v>10</v>
      </c>
      <c r="B21" s="20" t="s">
        <v>29</v>
      </c>
      <c r="C21" s="9"/>
      <c r="D21" s="13"/>
      <c r="E21" s="13"/>
      <c r="G21" s="15"/>
      <c r="H21" s="2"/>
    </row>
    <row r="22" spans="1:8" ht="24" customHeight="1">
      <c r="A22" s="9">
        <v>11</v>
      </c>
      <c r="B22" s="20" t="s">
        <v>30</v>
      </c>
      <c r="C22" s="9"/>
      <c r="D22" s="13"/>
      <c r="E22" s="13"/>
      <c r="F22" s="12"/>
      <c r="G22" s="14"/>
      <c r="H22" s="2"/>
    </row>
    <row r="23" spans="1:8" ht="26.25" customHeight="1">
      <c r="A23" s="9">
        <v>12</v>
      </c>
      <c r="B23" s="20" t="s">
        <v>31</v>
      </c>
      <c r="C23" s="9"/>
      <c r="D23" s="13"/>
      <c r="E23" s="13"/>
      <c r="F23" s="12"/>
      <c r="G23" s="18"/>
      <c r="H23" s="2"/>
    </row>
    <row r="24" spans="1:8" ht="15.75" customHeight="1">
      <c r="A24" s="38" t="s">
        <v>7</v>
      </c>
      <c r="B24" s="39"/>
      <c r="C24" s="20">
        <f>SUM(C12:C23)</f>
        <v>720000</v>
      </c>
      <c r="D24" s="13">
        <f>SUM(D12:D23)</f>
        <v>0</v>
      </c>
      <c r="E24" s="13">
        <f>SUM(E12:E23)</f>
        <v>0</v>
      </c>
      <c r="F24" s="10"/>
      <c r="G24" s="13"/>
      <c r="H24" s="2"/>
    </row>
    <row r="25" spans="1:8" ht="26.25" customHeight="1">
      <c r="A25" s="53" t="s">
        <v>13</v>
      </c>
      <c r="B25" s="54"/>
      <c r="C25" s="24">
        <f>(C24+D24+E24)/12</f>
        <v>60000</v>
      </c>
      <c r="D25" s="14"/>
      <c r="E25" s="14"/>
      <c r="F25" s="13"/>
      <c r="G25" s="15"/>
      <c r="H25" s="2"/>
    </row>
    <row r="26" spans="1:8" ht="43.5" customHeight="1">
      <c r="A26" s="59" t="s">
        <v>39</v>
      </c>
      <c r="B26" s="60"/>
      <c r="C26" s="24">
        <f>+C25*0.8</f>
        <v>48000</v>
      </c>
      <c r="D26" s="14"/>
      <c r="E26" s="14"/>
      <c r="F26" s="13"/>
      <c r="G26" s="15"/>
      <c r="H26" s="2"/>
    </row>
    <row r="27" spans="1:8" ht="51.75" customHeight="1">
      <c r="A27" s="40" t="s">
        <v>34</v>
      </c>
      <c r="B27" s="40"/>
      <c r="C27" s="25">
        <f>C26/21</f>
        <v>2285.714285714286</v>
      </c>
      <c r="D27" s="14"/>
      <c r="E27" s="14"/>
      <c r="F27" s="12"/>
      <c r="G27" s="13"/>
      <c r="H27" s="2"/>
    </row>
    <row r="28" spans="1:8" ht="37.5" customHeight="1">
      <c r="A28" s="57" t="s">
        <v>20</v>
      </c>
      <c r="B28" s="58"/>
      <c r="C28" s="24">
        <v>12</v>
      </c>
      <c r="D28" s="14"/>
      <c r="E28" s="14"/>
      <c r="F28" s="12"/>
      <c r="G28" s="13"/>
      <c r="H28" s="2"/>
    </row>
    <row r="29" spans="1:8" ht="26.25" customHeight="1">
      <c r="A29" s="38" t="s">
        <v>42</v>
      </c>
      <c r="B29" s="39"/>
      <c r="C29" s="14">
        <f>+D30+D31</f>
        <v>27432</v>
      </c>
      <c r="D29" s="14"/>
      <c r="E29" s="14"/>
      <c r="F29" s="10"/>
      <c r="G29" s="13"/>
      <c r="H29" s="2"/>
    </row>
    <row r="30" spans="1:8" ht="20.25" customHeight="1">
      <c r="A30" s="57" t="s">
        <v>40</v>
      </c>
      <c r="B30" s="58"/>
      <c r="C30" s="17" t="s">
        <v>43</v>
      </c>
      <c r="D30" s="32">
        <v>11430</v>
      </c>
      <c r="E30" s="17"/>
      <c r="F30" s="10"/>
      <c r="G30" s="15"/>
      <c r="H30" s="2"/>
    </row>
    <row r="31" spans="1:8" ht="18.75" customHeight="1">
      <c r="A31" s="57" t="s">
        <v>41</v>
      </c>
      <c r="B31" s="58"/>
      <c r="C31" s="17" t="s">
        <v>51</v>
      </c>
      <c r="D31" s="33">
        <v>16002</v>
      </c>
      <c r="E31" s="10"/>
      <c r="F31" s="10" t="s">
        <v>9</v>
      </c>
      <c r="G31" s="15">
        <f>G12-G15</f>
        <v>23865.84</v>
      </c>
      <c r="H31" s="2"/>
    </row>
    <row r="32" spans="1:8" ht="18.75" customHeight="1">
      <c r="A32" s="57"/>
      <c r="B32" s="58"/>
      <c r="C32" s="10"/>
      <c r="D32" s="10"/>
      <c r="E32" s="10"/>
      <c r="F32" s="10" t="s">
        <v>10</v>
      </c>
      <c r="G32" s="13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</sheetData>
  <sheetProtection/>
  <mergeCells count="24">
    <mergeCell ref="A31:B31"/>
    <mergeCell ref="A32:B32"/>
    <mergeCell ref="A27:B27"/>
    <mergeCell ref="A28:B28"/>
    <mergeCell ref="A29:B29"/>
    <mergeCell ref="A30:B30"/>
    <mergeCell ref="A25:B25"/>
    <mergeCell ref="A26:B26"/>
    <mergeCell ref="A10:A11"/>
    <mergeCell ref="B10:B11"/>
    <mergeCell ref="C10:E10"/>
    <mergeCell ref="F10:F11"/>
    <mergeCell ref="A8:B8"/>
    <mergeCell ref="D8:E8"/>
    <mergeCell ref="F8:G9"/>
    <mergeCell ref="B9:E9"/>
    <mergeCell ref="G10:G11"/>
    <mergeCell ref="A24:B24"/>
    <mergeCell ref="F1:G1"/>
    <mergeCell ref="A2:B2"/>
    <mergeCell ref="F2:G2"/>
    <mergeCell ref="F4:G4"/>
    <mergeCell ref="F5:G5"/>
    <mergeCell ref="C6:E6"/>
  </mergeCells>
  <printOptions/>
  <pageMargins left="0.22" right="0.24" top="0.3" bottom="0.17" header="0.1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9">
      <selection activeCell="J46" sqref="J46"/>
    </sheetView>
  </sheetViews>
  <sheetFormatPr defaultColWidth="9.00390625" defaultRowHeight="12.75"/>
  <cols>
    <col min="1" max="1" width="10.125" style="0" customWidth="1"/>
    <col min="2" max="2" width="22.625" style="0" customWidth="1"/>
    <col min="3" max="3" width="14.625" style="0" customWidth="1"/>
    <col min="4" max="4" width="17.125" style="0" customWidth="1"/>
    <col min="5" max="5" width="10.875" style="0" customWidth="1"/>
    <col min="6" max="6" width="17.75390625" style="0" customWidth="1"/>
    <col min="7" max="7" width="19.625" style="0" customWidth="1"/>
  </cols>
  <sheetData>
    <row r="1" spans="6:7" ht="19.5" customHeight="1">
      <c r="F1" s="41" t="s">
        <v>33</v>
      </c>
      <c r="G1" s="42"/>
    </row>
    <row r="2" spans="1:8" ht="14.25">
      <c r="A2" s="64" t="s">
        <v>0</v>
      </c>
      <c r="B2" s="64"/>
      <c r="C2" s="1"/>
      <c r="D2" s="1"/>
      <c r="E2" s="1"/>
      <c r="F2" s="43" t="s">
        <v>16</v>
      </c>
      <c r="G2" s="43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3" t="s">
        <v>1</v>
      </c>
      <c r="B4" s="3"/>
      <c r="C4" s="4"/>
      <c r="D4" s="4"/>
      <c r="E4" s="4"/>
      <c r="F4" s="44"/>
      <c r="G4" s="44"/>
      <c r="H4" s="2"/>
    </row>
    <row r="5" spans="1:8" ht="17.25" customHeight="1">
      <c r="A5" s="2" t="s">
        <v>2</v>
      </c>
      <c r="B5" s="2"/>
      <c r="C5" s="2"/>
      <c r="D5" s="2"/>
      <c r="E5" s="2"/>
      <c r="F5" s="45"/>
      <c r="G5" s="45"/>
      <c r="H5" s="2"/>
    </row>
    <row r="6" spans="1:8" ht="14.25">
      <c r="A6" s="3"/>
      <c r="B6" s="2"/>
      <c r="C6" s="51"/>
      <c r="D6" s="51"/>
      <c r="E6" s="51"/>
      <c r="F6" s="2" t="s">
        <v>12</v>
      </c>
      <c r="G6" s="5"/>
      <c r="H6" s="2"/>
    </row>
    <row r="7" spans="1:8" ht="12.75">
      <c r="A7" s="2"/>
      <c r="B7" s="2"/>
      <c r="C7" s="6"/>
      <c r="D7" s="6"/>
      <c r="E7" s="6"/>
      <c r="F7" s="2"/>
      <c r="G7" s="6"/>
      <c r="H7" s="2"/>
    </row>
    <row r="8" spans="1:8" ht="15">
      <c r="A8" s="52" t="s">
        <v>15</v>
      </c>
      <c r="B8" s="52"/>
      <c r="C8" s="7"/>
      <c r="D8" s="50" t="s">
        <v>60</v>
      </c>
      <c r="E8" s="50"/>
      <c r="F8" s="61" t="s">
        <v>59</v>
      </c>
      <c r="G8" s="61"/>
      <c r="H8" s="2"/>
    </row>
    <row r="9" spans="1:8" ht="20.25" customHeight="1">
      <c r="A9" s="22"/>
      <c r="B9" s="63" t="s">
        <v>36</v>
      </c>
      <c r="C9" s="63"/>
      <c r="D9" s="63"/>
      <c r="E9" s="63"/>
      <c r="F9" s="62"/>
      <c r="G9" s="62"/>
      <c r="H9" s="2"/>
    </row>
    <row r="10" spans="1:8" ht="16.5" customHeight="1">
      <c r="A10" s="48" t="s">
        <v>3</v>
      </c>
      <c r="B10" s="48" t="s">
        <v>4</v>
      </c>
      <c r="C10" s="55" t="s">
        <v>5</v>
      </c>
      <c r="D10" s="56"/>
      <c r="E10" s="56"/>
      <c r="F10" s="48" t="s">
        <v>6</v>
      </c>
      <c r="G10" s="46" t="s">
        <v>5</v>
      </c>
      <c r="H10" s="2"/>
    </row>
    <row r="11" spans="1:8" ht="48" customHeight="1">
      <c r="A11" s="49"/>
      <c r="B11" s="49"/>
      <c r="C11" s="8" t="s">
        <v>11</v>
      </c>
      <c r="D11" s="8" t="s">
        <v>19</v>
      </c>
      <c r="E11" s="8" t="s">
        <v>18</v>
      </c>
      <c r="F11" s="49"/>
      <c r="G11" s="47"/>
      <c r="H11" s="2"/>
    </row>
    <row r="12" spans="1:8" ht="24" customHeight="1">
      <c r="A12" s="9">
        <v>1</v>
      </c>
      <c r="B12" s="20" t="s">
        <v>58</v>
      </c>
      <c r="C12" s="9">
        <v>120000</v>
      </c>
      <c r="D12" s="9"/>
      <c r="E12" s="9"/>
      <c r="F12" s="16" t="s">
        <v>14</v>
      </c>
      <c r="G12" s="14">
        <f>+C29</f>
        <v>52934</v>
      </c>
      <c r="H12" s="2"/>
    </row>
    <row r="13" spans="1:8" ht="24" customHeight="1">
      <c r="A13" s="9">
        <v>2</v>
      </c>
      <c r="B13" s="20" t="s">
        <v>21</v>
      </c>
      <c r="C13" s="9">
        <v>120000</v>
      </c>
      <c r="D13" s="9"/>
      <c r="E13" s="9"/>
      <c r="F13" s="10" t="s">
        <v>8</v>
      </c>
      <c r="G13" s="14">
        <f>G15</f>
        <v>6881</v>
      </c>
      <c r="H13" s="2"/>
    </row>
    <row r="14" spans="1:8" ht="24" customHeight="1">
      <c r="A14" s="9">
        <v>3</v>
      </c>
      <c r="B14" s="20" t="s">
        <v>22</v>
      </c>
      <c r="C14" s="9">
        <v>120000</v>
      </c>
      <c r="D14" s="9"/>
      <c r="E14" s="9"/>
      <c r="F14" s="10"/>
      <c r="G14" s="14"/>
      <c r="H14" s="2"/>
    </row>
    <row r="15" spans="1:8" ht="24" customHeight="1">
      <c r="A15" s="9">
        <v>4</v>
      </c>
      <c r="B15" s="20" t="s">
        <v>23</v>
      </c>
      <c r="C15" s="9">
        <v>88000</v>
      </c>
      <c r="D15" s="9">
        <v>20000</v>
      </c>
      <c r="E15" s="9"/>
      <c r="F15" s="10" t="s">
        <v>17</v>
      </c>
      <c r="G15" s="14">
        <v>6881</v>
      </c>
      <c r="H15" s="2"/>
    </row>
    <row r="16" spans="1:10" ht="24" customHeight="1">
      <c r="A16" s="9">
        <v>5</v>
      </c>
      <c r="B16" s="20" t="s">
        <v>24</v>
      </c>
      <c r="C16" s="9">
        <v>120000</v>
      </c>
      <c r="D16" s="9"/>
      <c r="E16" s="9"/>
      <c r="F16" s="10"/>
      <c r="G16" s="19"/>
      <c r="H16" s="2"/>
      <c r="I16" s="11"/>
      <c r="J16" s="11"/>
    </row>
    <row r="17" spans="1:8" ht="24" customHeight="1">
      <c r="A17" s="9">
        <v>6</v>
      </c>
      <c r="B17" s="20" t="s">
        <v>25</v>
      </c>
      <c r="C17" s="9">
        <v>120000</v>
      </c>
      <c r="D17" s="9"/>
      <c r="E17" s="9"/>
      <c r="G17" s="15"/>
      <c r="H17" s="2"/>
    </row>
    <row r="18" spans="1:8" ht="24" customHeight="1">
      <c r="A18" s="9">
        <v>7</v>
      </c>
      <c r="B18" s="20" t="s">
        <v>26</v>
      </c>
      <c r="C18" s="9">
        <v>120000</v>
      </c>
      <c r="D18" s="9"/>
      <c r="E18" s="9"/>
      <c r="F18" s="12"/>
      <c r="G18" s="14"/>
      <c r="H18" s="2"/>
    </row>
    <row r="19" spans="1:8" ht="24" customHeight="1">
      <c r="A19" s="9">
        <v>8</v>
      </c>
      <c r="B19" s="20" t="s">
        <v>27</v>
      </c>
      <c r="C19" s="9">
        <v>120000</v>
      </c>
      <c r="D19" s="9"/>
      <c r="E19" s="9"/>
      <c r="F19" s="12"/>
      <c r="G19" s="14"/>
      <c r="H19" s="2"/>
    </row>
    <row r="20" spans="1:8" ht="24" customHeight="1">
      <c r="A20" s="9">
        <v>9</v>
      </c>
      <c r="B20" s="20" t="s">
        <v>28</v>
      </c>
      <c r="C20" s="9">
        <v>120000</v>
      </c>
      <c r="D20" s="9"/>
      <c r="E20" s="9"/>
      <c r="F20" s="16"/>
      <c r="G20" s="15"/>
      <c r="H20" s="2"/>
    </row>
    <row r="21" spans="1:8" ht="24" customHeight="1">
      <c r="A21" s="9">
        <v>10</v>
      </c>
      <c r="B21" s="20" t="s">
        <v>29</v>
      </c>
      <c r="C21" s="9">
        <v>81000</v>
      </c>
      <c r="D21" s="9">
        <v>29000</v>
      </c>
      <c r="E21" s="9"/>
      <c r="G21" s="15"/>
      <c r="H21" s="2"/>
    </row>
    <row r="22" spans="1:8" ht="24" customHeight="1">
      <c r="A22" s="9">
        <v>11</v>
      </c>
      <c r="B22" s="20" t="s">
        <v>30</v>
      </c>
      <c r="C22" s="9">
        <v>120000</v>
      </c>
      <c r="D22" s="9"/>
      <c r="E22" s="9"/>
      <c r="F22" s="12"/>
      <c r="G22" s="14"/>
      <c r="H22" s="2"/>
    </row>
    <row r="23" spans="1:8" ht="26.25" customHeight="1">
      <c r="A23" s="9">
        <v>12</v>
      </c>
      <c r="B23" s="20" t="s">
        <v>31</v>
      </c>
      <c r="C23" s="9">
        <v>120000</v>
      </c>
      <c r="D23" s="9"/>
      <c r="E23" s="9"/>
      <c r="F23" s="12"/>
      <c r="G23" s="18"/>
      <c r="H23" s="2"/>
    </row>
    <row r="24" spans="1:8" ht="15.75" customHeight="1">
      <c r="A24" s="38" t="s">
        <v>7</v>
      </c>
      <c r="B24" s="39"/>
      <c r="C24" s="26">
        <f>SUM(C12:C23)</f>
        <v>1369000</v>
      </c>
      <c r="D24" s="26">
        <f>SUM(D12:D23)</f>
        <v>49000</v>
      </c>
      <c r="E24" s="26">
        <f>SUM(E12:E23)</f>
        <v>0</v>
      </c>
      <c r="F24" s="27"/>
      <c r="G24" s="26"/>
      <c r="H24" s="2"/>
    </row>
    <row r="25" spans="1:8" ht="26.25" customHeight="1">
      <c r="A25" s="53" t="s">
        <v>13</v>
      </c>
      <c r="B25" s="54"/>
      <c r="C25" s="30">
        <f>(C24+D24+E24)/12</f>
        <v>118166.66666666667</v>
      </c>
      <c r="D25" s="28"/>
      <c r="E25" s="28"/>
      <c r="F25" s="26"/>
      <c r="G25" s="29"/>
      <c r="H25" s="2"/>
    </row>
    <row r="26" spans="1:8" ht="43.5" customHeight="1">
      <c r="A26" s="59" t="s">
        <v>39</v>
      </c>
      <c r="B26" s="60"/>
      <c r="C26" s="30">
        <f>+C25*0.8</f>
        <v>94533.33333333334</v>
      </c>
      <c r="D26" s="28"/>
      <c r="E26" s="28"/>
      <c r="F26" s="26"/>
      <c r="G26" s="29"/>
      <c r="H26" s="2"/>
    </row>
    <row r="27" spans="1:8" ht="51.75" customHeight="1">
      <c r="A27" s="40" t="s">
        <v>37</v>
      </c>
      <c r="B27" s="40"/>
      <c r="C27" s="30">
        <f>+C26/25</f>
        <v>3781.333333333334</v>
      </c>
      <c r="D27" s="28"/>
      <c r="E27" s="28"/>
      <c r="F27" s="31"/>
      <c r="G27" s="26"/>
      <c r="H27" s="2"/>
    </row>
    <row r="28" spans="1:8" ht="37.5" customHeight="1">
      <c r="A28" s="57" t="s">
        <v>20</v>
      </c>
      <c r="B28" s="58"/>
      <c r="C28" s="23">
        <v>14</v>
      </c>
      <c r="D28" s="28"/>
      <c r="E28" s="28"/>
      <c r="F28" s="31"/>
      <c r="G28" s="26"/>
      <c r="H28" s="2"/>
    </row>
    <row r="29" spans="1:8" ht="26.25" customHeight="1">
      <c r="A29" s="38" t="s">
        <v>42</v>
      </c>
      <c r="B29" s="39"/>
      <c r="C29" s="28">
        <f>+D30+D31</f>
        <v>52934</v>
      </c>
      <c r="D29" s="28"/>
      <c r="E29" s="28"/>
      <c r="F29" s="27"/>
      <c r="G29" s="26"/>
      <c r="H29" s="2"/>
    </row>
    <row r="30" spans="1:8" ht="20.25" customHeight="1">
      <c r="A30" s="57" t="s">
        <v>40</v>
      </c>
      <c r="B30" s="58"/>
      <c r="C30" s="26" t="s">
        <v>44</v>
      </c>
      <c r="D30" s="34">
        <v>18905</v>
      </c>
      <c r="E30" s="26"/>
      <c r="F30" s="27"/>
      <c r="G30" s="29"/>
      <c r="H30" s="2"/>
    </row>
    <row r="31" spans="1:8" ht="18.75" customHeight="1">
      <c r="A31" s="57" t="s">
        <v>41</v>
      </c>
      <c r="B31" s="58"/>
      <c r="C31" s="26" t="s">
        <v>52</v>
      </c>
      <c r="D31" s="34">
        <v>34029</v>
      </c>
      <c r="E31" s="27"/>
      <c r="F31" s="27" t="s">
        <v>9</v>
      </c>
      <c r="G31" s="29">
        <f>G12-G15</f>
        <v>46053</v>
      </c>
      <c r="H31" s="2"/>
    </row>
    <row r="32" spans="1:8" ht="18.75" customHeight="1">
      <c r="A32" s="57"/>
      <c r="B32" s="58"/>
      <c r="C32" s="27"/>
      <c r="D32" s="27"/>
      <c r="E32" s="27"/>
      <c r="F32" s="27" t="s">
        <v>10</v>
      </c>
      <c r="G32" s="26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</sheetData>
  <sheetProtection/>
  <mergeCells count="24">
    <mergeCell ref="F1:G1"/>
    <mergeCell ref="A2:B2"/>
    <mergeCell ref="F2:G2"/>
    <mergeCell ref="F4:G4"/>
    <mergeCell ref="F5:G5"/>
    <mergeCell ref="C6:E6"/>
    <mergeCell ref="A8:B8"/>
    <mergeCell ref="D8:E8"/>
    <mergeCell ref="F8:G9"/>
    <mergeCell ref="B9:E9"/>
    <mergeCell ref="G10:G11"/>
    <mergeCell ref="A24:B24"/>
    <mergeCell ref="A25:B25"/>
    <mergeCell ref="A26:B26"/>
    <mergeCell ref="A10:A11"/>
    <mergeCell ref="B10:B11"/>
    <mergeCell ref="C10:E10"/>
    <mergeCell ref="F10:F11"/>
    <mergeCell ref="A31:B31"/>
    <mergeCell ref="A32:B32"/>
    <mergeCell ref="A27:B27"/>
    <mergeCell ref="A28:B28"/>
    <mergeCell ref="A29:B29"/>
    <mergeCell ref="A30:B30"/>
  </mergeCells>
  <printOptions/>
  <pageMargins left="0.17" right="0.16" top="0.2" bottom="0.18" header="0.17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9.75390625" style="0" customWidth="1"/>
    <col min="2" max="2" width="22.625" style="0" customWidth="1"/>
    <col min="3" max="3" width="14.625" style="0" customWidth="1"/>
    <col min="4" max="4" width="17.125" style="0" customWidth="1"/>
    <col min="5" max="5" width="12.875" style="0" customWidth="1"/>
    <col min="6" max="6" width="17.75390625" style="0" customWidth="1"/>
    <col min="7" max="7" width="15.25390625" style="0" customWidth="1"/>
  </cols>
  <sheetData>
    <row r="1" spans="6:7" ht="19.5" customHeight="1">
      <c r="F1" s="41" t="s">
        <v>32</v>
      </c>
      <c r="G1" s="42"/>
    </row>
    <row r="2" spans="1:8" ht="14.25">
      <c r="A2" s="64" t="s">
        <v>0</v>
      </c>
      <c r="B2" s="64"/>
      <c r="C2" s="1"/>
      <c r="D2" s="1"/>
      <c r="E2" s="1"/>
      <c r="F2" s="43" t="s">
        <v>16</v>
      </c>
      <c r="G2" s="43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3" t="s">
        <v>1</v>
      </c>
      <c r="B4" s="3"/>
      <c r="C4" s="4"/>
      <c r="D4" s="4"/>
      <c r="E4" s="4"/>
      <c r="F4" s="44"/>
      <c r="G4" s="44"/>
      <c r="H4" s="2"/>
    </row>
    <row r="5" spans="1:8" ht="17.25" customHeight="1">
      <c r="A5" s="2" t="s">
        <v>2</v>
      </c>
      <c r="B5" s="2"/>
      <c r="C5" s="2"/>
      <c r="D5" s="2"/>
      <c r="E5" s="2"/>
      <c r="F5" s="45"/>
      <c r="G5" s="45"/>
      <c r="H5" s="2"/>
    </row>
    <row r="6" spans="1:8" ht="14.25">
      <c r="A6" s="3"/>
      <c r="B6" s="2"/>
      <c r="C6" s="51"/>
      <c r="D6" s="51"/>
      <c r="E6" s="51"/>
      <c r="F6" s="2" t="s">
        <v>12</v>
      </c>
      <c r="G6" s="5"/>
      <c r="H6" s="2"/>
    </row>
    <row r="7" spans="1:8" ht="12.75">
      <c r="A7" s="2"/>
      <c r="B7" s="2"/>
      <c r="C7" s="6"/>
      <c r="D7" s="6"/>
      <c r="E7" s="6"/>
      <c r="F7" s="2"/>
      <c r="G7" s="6"/>
      <c r="H7" s="2"/>
    </row>
    <row r="8" spans="1:8" ht="15">
      <c r="A8" s="52" t="s">
        <v>15</v>
      </c>
      <c r="B8" s="52"/>
      <c r="C8" s="7"/>
      <c r="D8" s="50" t="s">
        <v>55</v>
      </c>
      <c r="E8" s="50"/>
      <c r="F8" s="61" t="s">
        <v>56</v>
      </c>
      <c r="G8" s="61"/>
      <c r="H8" s="2"/>
    </row>
    <row r="9" spans="1:8" ht="15" customHeight="1">
      <c r="A9" s="22"/>
      <c r="B9" s="63" t="s">
        <v>35</v>
      </c>
      <c r="C9" s="63"/>
      <c r="D9" s="63"/>
      <c r="E9" s="63"/>
      <c r="F9" s="62"/>
      <c r="G9" s="62"/>
      <c r="H9" s="2"/>
    </row>
    <row r="10" spans="1:8" ht="16.5" customHeight="1">
      <c r="A10" s="48" t="s">
        <v>3</v>
      </c>
      <c r="B10" s="48" t="s">
        <v>4</v>
      </c>
      <c r="C10" s="55" t="s">
        <v>5</v>
      </c>
      <c r="D10" s="56"/>
      <c r="E10" s="56"/>
      <c r="F10" s="48" t="s">
        <v>6</v>
      </c>
      <c r="G10" s="46" t="s">
        <v>5</v>
      </c>
      <c r="H10" s="2"/>
    </row>
    <row r="11" spans="1:8" ht="48" customHeight="1">
      <c r="A11" s="49"/>
      <c r="B11" s="49"/>
      <c r="C11" s="8" t="s">
        <v>11</v>
      </c>
      <c r="D11" s="8" t="s">
        <v>19</v>
      </c>
      <c r="E11" s="8" t="s">
        <v>18</v>
      </c>
      <c r="F11" s="49"/>
      <c r="G11" s="47"/>
      <c r="H11" s="2"/>
    </row>
    <row r="12" spans="1:8" ht="24" customHeight="1">
      <c r="A12" s="9">
        <v>1</v>
      </c>
      <c r="B12" s="36" t="s">
        <v>57</v>
      </c>
      <c r="C12" s="37">
        <v>120000</v>
      </c>
      <c r="D12" s="35"/>
      <c r="E12" s="35"/>
      <c r="F12" s="16" t="s">
        <v>14</v>
      </c>
      <c r="G12" s="14">
        <f>+C29</f>
        <v>54852</v>
      </c>
      <c r="H12" s="2"/>
    </row>
    <row r="13" spans="1:8" ht="24" customHeight="1">
      <c r="A13" s="9">
        <v>2</v>
      </c>
      <c r="B13" s="20" t="s">
        <v>58</v>
      </c>
      <c r="C13" s="9">
        <v>120000</v>
      </c>
      <c r="D13" s="13"/>
      <c r="E13" s="13"/>
      <c r="F13" s="10" t="s">
        <v>8</v>
      </c>
      <c r="G13" s="14">
        <f>G15</f>
        <v>7130.76</v>
      </c>
      <c r="H13" s="2"/>
    </row>
    <row r="14" spans="1:8" ht="24" customHeight="1">
      <c r="A14" s="9">
        <v>3</v>
      </c>
      <c r="B14" s="20" t="s">
        <v>21</v>
      </c>
      <c r="C14" s="9">
        <v>120000</v>
      </c>
      <c r="D14" s="13"/>
      <c r="E14" s="13"/>
      <c r="F14" s="10"/>
      <c r="G14" s="14"/>
      <c r="H14" s="2"/>
    </row>
    <row r="15" spans="1:8" ht="24" customHeight="1">
      <c r="A15" s="9">
        <v>4</v>
      </c>
      <c r="B15" s="20" t="s">
        <v>22</v>
      </c>
      <c r="C15" s="9">
        <v>120000</v>
      </c>
      <c r="D15" s="13"/>
      <c r="E15" s="13"/>
      <c r="F15" s="10" t="s">
        <v>17</v>
      </c>
      <c r="G15" s="14">
        <f>G12*13/100</f>
        <v>7130.76</v>
      </c>
      <c r="H15" s="2"/>
    </row>
    <row r="16" spans="1:10" ht="24" customHeight="1">
      <c r="A16" s="9">
        <v>5</v>
      </c>
      <c r="B16" s="20" t="s">
        <v>23</v>
      </c>
      <c r="C16" s="9">
        <v>120000</v>
      </c>
      <c r="D16" s="13"/>
      <c r="E16" s="13"/>
      <c r="F16" s="10"/>
      <c r="G16" s="19"/>
      <c r="H16" s="2"/>
      <c r="I16" s="11"/>
      <c r="J16" s="11"/>
    </row>
    <row r="17" spans="1:8" ht="24" customHeight="1">
      <c r="A17" s="9">
        <v>6</v>
      </c>
      <c r="B17" s="20" t="s">
        <v>24</v>
      </c>
      <c r="C17" s="9">
        <v>120000</v>
      </c>
      <c r="D17" s="13"/>
      <c r="E17" s="13"/>
      <c r="G17" s="15"/>
      <c r="H17" s="2"/>
    </row>
    <row r="18" spans="1:8" ht="24" customHeight="1">
      <c r="A18" s="9">
        <v>7</v>
      </c>
      <c r="B18" s="20" t="s">
        <v>25</v>
      </c>
      <c r="C18" s="9">
        <v>120000</v>
      </c>
      <c r="D18" s="13"/>
      <c r="E18" s="13"/>
      <c r="F18" s="12"/>
      <c r="G18" s="14"/>
      <c r="H18" s="2"/>
    </row>
    <row r="19" spans="1:8" ht="24" customHeight="1">
      <c r="A19" s="9">
        <v>8</v>
      </c>
      <c r="B19" s="20" t="s">
        <v>26</v>
      </c>
      <c r="C19" s="9">
        <v>120000</v>
      </c>
      <c r="D19" s="13"/>
      <c r="E19" s="13"/>
      <c r="F19" s="12"/>
      <c r="G19" s="14"/>
      <c r="H19" s="2"/>
    </row>
    <row r="20" spans="1:8" ht="24" customHeight="1">
      <c r="A20" s="9">
        <v>9</v>
      </c>
      <c r="B20" s="20" t="s">
        <v>27</v>
      </c>
      <c r="C20" s="9">
        <v>120000</v>
      </c>
      <c r="D20" s="13"/>
      <c r="E20" s="13"/>
      <c r="F20" s="16"/>
      <c r="G20" s="15"/>
      <c r="H20" s="2"/>
    </row>
    <row r="21" spans="1:8" ht="24" customHeight="1">
      <c r="A21" s="9">
        <v>10</v>
      </c>
      <c r="B21" s="20" t="s">
        <v>28</v>
      </c>
      <c r="C21" s="9">
        <v>120000</v>
      </c>
      <c r="D21" s="13"/>
      <c r="E21" s="13"/>
      <c r="G21" s="15"/>
      <c r="H21" s="2"/>
    </row>
    <row r="22" spans="1:8" ht="24" customHeight="1">
      <c r="A22" s="9">
        <v>11</v>
      </c>
      <c r="B22" s="20" t="s">
        <v>29</v>
      </c>
      <c r="C22" s="9">
        <v>120000</v>
      </c>
      <c r="D22" s="13"/>
      <c r="E22" s="13"/>
      <c r="F22" s="12"/>
      <c r="G22" s="14"/>
      <c r="H22" s="2"/>
    </row>
    <row r="23" spans="1:8" ht="26.25" customHeight="1">
      <c r="A23" s="9">
        <v>12</v>
      </c>
      <c r="B23" s="20" t="s">
        <v>30</v>
      </c>
      <c r="C23" s="9">
        <v>120000</v>
      </c>
      <c r="D23" s="13"/>
      <c r="E23" s="13"/>
      <c r="F23" s="12"/>
      <c r="G23" s="18"/>
      <c r="H23" s="2"/>
    </row>
    <row r="24" spans="1:8" ht="15.75" customHeight="1">
      <c r="A24" s="38" t="s">
        <v>7</v>
      </c>
      <c r="B24" s="39"/>
      <c r="C24" s="20">
        <f>SUM(C12:C23)</f>
        <v>1440000</v>
      </c>
      <c r="D24" s="13">
        <f>SUM(D12:D23)</f>
        <v>0</v>
      </c>
      <c r="E24" s="13">
        <f>SUM(E12:E23)</f>
        <v>0</v>
      </c>
      <c r="F24" s="10"/>
      <c r="G24" s="13"/>
      <c r="H24" s="2"/>
    </row>
    <row r="25" spans="1:8" ht="26.25" customHeight="1">
      <c r="A25" s="59" t="s">
        <v>13</v>
      </c>
      <c r="B25" s="60"/>
      <c r="C25" s="24">
        <f>(C24+D24+E24)/12</f>
        <v>120000</v>
      </c>
      <c r="D25" s="14"/>
      <c r="E25" s="14"/>
      <c r="F25" s="13"/>
      <c r="G25" s="15"/>
      <c r="H25" s="2"/>
    </row>
    <row r="26" spans="1:8" ht="43.5" customHeight="1">
      <c r="A26" s="59" t="s">
        <v>39</v>
      </c>
      <c r="B26" s="60"/>
      <c r="C26" s="24">
        <f>+C25*0.8</f>
        <v>96000</v>
      </c>
      <c r="D26" s="14"/>
      <c r="E26" s="14"/>
      <c r="F26" s="13"/>
      <c r="G26" s="15"/>
      <c r="H26" s="2"/>
    </row>
    <row r="27" spans="1:8" ht="51.75" customHeight="1">
      <c r="A27" s="59" t="s">
        <v>34</v>
      </c>
      <c r="B27" s="60"/>
      <c r="C27" s="25">
        <f>C26/21</f>
        <v>4571.428571428572</v>
      </c>
      <c r="D27" s="14"/>
      <c r="E27" s="14"/>
      <c r="F27" s="12"/>
      <c r="G27" s="13"/>
      <c r="H27" s="2"/>
    </row>
    <row r="28" spans="1:8" ht="37.5" customHeight="1">
      <c r="A28" s="57" t="s">
        <v>20</v>
      </c>
      <c r="B28" s="58"/>
      <c r="C28" s="24">
        <v>12</v>
      </c>
      <c r="D28" s="14"/>
      <c r="E28" s="14"/>
      <c r="F28" s="12"/>
      <c r="G28" s="13"/>
      <c r="H28" s="2"/>
    </row>
    <row r="29" spans="1:8" ht="26.25" customHeight="1">
      <c r="A29" s="38" t="s">
        <v>42</v>
      </c>
      <c r="B29" s="39"/>
      <c r="C29" s="14">
        <f>+D30+D31</f>
        <v>54852</v>
      </c>
      <c r="D29" s="14"/>
      <c r="E29" s="14"/>
      <c r="F29" s="10"/>
      <c r="G29" s="13"/>
      <c r="H29" s="2"/>
    </row>
    <row r="30" spans="1:8" ht="20.25" customHeight="1">
      <c r="A30" s="57" t="s">
        <v>40</v>
      </c>
      <c r="B30" s="58"/>
      <c r="C30" s="17" t="s">
        <v>43</v>
      </c>
      <c r="D30" s="32">
        <v>22855</v>
      </c>
      <c r="E30" s="17"/>
      <c r="F30" s="10"/>
      <c r="G30" s="15"/>
      <c r="H30" s="2"/>
    </row>
    <row r="31" spans="1:8" ht="18.75" customHeight="1">
      <c r="A31" s="57" t="s">
        <v>41</v>
      </c>
      <c r="B31" s="58"/>
      <c r="C31" s="17" t="s">
        <v>51</v>
      </c>
      <c r="D31" s="33">
        <v>31997</v>
      </c>
      <c r="E31" s="10"/>
      <c r="F31" s="10" t="s">
        <v>9</v>
      </c>
      <c r="G31" s="15">
        <f>G12-G15</f>
        <v>47721.24</v>
      </c>
      <c r="H31" s="2"/>
    </row>
    <row r="32" spans="1:8" ht="18.75" customHeight="1">
      <c r="A32" s="57"/>
      <c r="B32" s="58"/>
      <c r="C32" s="10"/>
      <c r="D32" s="10"/>
      <c r="E32" s="10"/>
      <c r="F32" s="10" t="s">
        <v>10</v>
      </c>
      <c r="G32" s="13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</sheetData>
  <sheetProtection/>
  <mergeCells count="24">
    <mergeCell ref="A31:B31"/>
    <mergeCell ref="A32:B32"/>
    <mergeCell ref="A29:B29"/>
    <mergeCell ref="F1:G1"/>
    <mergeCell ref="A2:B2"/>
    <mergeCell ref="F2:G2"/>
    <mergeCell ref="F4:G4"/>
    <mergeCell ref="A28:B28"/>
    <mergeCell ref="A30:B30"/>
    <mergeCell ref="F5:G5"/>
    <mergeCell ref="C6:E6"/>
    <mergeCell ref="A8:B8"/>
    <mergeCell ref="D8:E8"/>
    <mergeCell ref="F8:G9"/>
    <mergeCell ref="B9:E9"/>
    <mergeCell ref="G10:G11"/>
    <mergeCell ref="F10:F11"/>
    <mergeCell ref="A24:B24"/>
    <mergeCell ref="A25:B25"/>
    <mergeCell ref="A27:B27"/>
    <mergeCell ref="A10:A11"/>
    <mergeCell ref="B10:B11"/>
    <mergeCell ref="C10:E10"/>
    <mergeCell ref="A26:B26"/>
  </mergeCells>
  <printOptions/>
  <pageMargins left="0.17" right="0.17" top="0.17" bottom="0.18" header="0.17" footer="0.17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Silva.Mikhaelyan</cp:lastModifiedBy>
  <cp:lastPrinted>2022-07-05T07:04:22Z</cp:lastPrinted>
  <dcterms:created xsi:type="dcterms:W3CDTF">2000-04-21T17:43:09Z</dcterms:created>
  <dcterms:modified xsi:type="dcterms:W3CDTF">2023-03-17T11:59:36Z</dcterms:modified>
  <cp:category/>
  <cp:version/>
  <cp:contentType/>
  <cp:contentStatus/>
</cp:coreProperties>
</file>